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codeName="ThisWorkbook" defaultThemeVersion="124226"/>
  <mc:AlternateContent xmlns:mc="http://schemas.openxmlformats.org/markup-compatibility/2006">
    <mc:Choice Requires="x15">
      <x15ac:absPath xmlns:x15ac="http://schemas.microsoft.com/office/spreadsheetml/2010/11/ac" url="/Users/spereale/Downloads/"/>
    </mc:Choice>
  </mc:AlternateContent>
  <xr:revisionPtr revIDLastSave="0" documentId="8_{CC87512C-6966-7D4D-AE83-2C3F59BA788A}" xr6:coauthVersionLast="47" xr6:coauthVersionMax="47" xr10:uidLastSave="{00000000-0000-0000-0000-000000000000}"/>
  <bookViews>
    <workbookView xWindow="0" yWindow="500" windowWidth="23260" windowHeight="12460" tabRatio="808" firstSheet="4"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E1888" i="22" l="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304" i="15" l="1"/>
  <c r="D157" i="14"/>
  <c r="D224" i="5"/>
  <c r="D238" i="5"/>
  <c r="CG20" i="9"/>
  <c r="DC3" i="19" s="1"/>
  <c r="D1165" i="21"/>
  <c r="D1253" i="22"/>
  <c r="D228" i="5"/>
  <c r="D139" i="21"/>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04" i="13"/>
  <c r="D151" i="14"/>
  <c r="D143" i="14"/>
  <c r="D234" i="14"/>
  <c r="D490" i="14"/>
  <c r="D679" i="14"/>
  <c r="D44" i="15"/>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20" i="5"/>
  <c r="D226" i="5"/>
  <c r="D234" i="5"/>
  <c r="D242" i="5"/>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1" i="15"/>
  <c r="D142" i="15"/>
  <c r="D153" i="15"/>
  <c r="D156" i="15"/>
  <c r="D157" i="15"/>
  <c r="D158" i="15"/>
  <c r="D179" i="15"/>
  <c r="D188" i="15"/>
  <c r="D192" i="15"/>
  <c r="D198" i="15"/>
  <c r="D201" i="15"/>
  <c r="D202" i="15"/>
  <c r="D223" i="15"/>
  <c r="D239"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7" i="15"/>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59"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E1692" i="21" s="1"/>
  <c r="D1694" i="21"/>
  <c r="D1703" i="21"/>
  <c r="D1706" i="21"/>
  <c r="D1712" i="21"/>
  <c r="D1715" i="21"/>
  <c r="D1724" i="21"/>
  <c r="D27" i="5"/>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483" i="14"/>
  <c r="D545" i="14"/>
  <c r="D537" i="14"/>
  <c r="D529" i="14"/>
  <c r="D521" i="14"/>
  <c r="D559" i="14"/>
  <c r="D621" i="14"/>
  <c r="D613" i="14"/>
  <c r="D605" i="14"/>
  <c r="D597"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179"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103" i="14"/>
  <c r="D202" i="14"/>
  <c r="D194" i="14"/>
  <c r="D186"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60" i="22"/>
  <c r="D1436" i="22"/>
  <c r="D1490" i="22"/>
  <c r="D1482" i="22"/>
  <c r="D1532" i="22"/>
  <c r="D1528" i="22"/>
  <c r="D1524" i="22"/>
  <c r="D1520" i="22"/>
  <c r="D1517" i="22"/>
  <c r="D1509" i="22"/>
  <c r="D1555" i="22"/>
  <c r="D1588" i="22"/>
  <c r="D1646" i="22"/>
  <c r="D1642" i="22"/>
  <c r="D1638" i="22"/>
  <c r="D1634" i="22"/>
  <c r="D1630" i="22"/>
  <c r="D1626" i="22"/>
  <c r="D1677" i="22"/>
  <c r="D1669"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38" i="22"/>
  <c r="D30" i="22"/>
  <c r="D84" i="22"/>
  <c r="D76" i="22"/>
  <c r="D72" i="22"/>
  <c r="D68" i="22"/>
  <c r="D119" i="22"/>
  <c r="D110" i="22"/>
  <c r="D163" i="22"/>
  <c r="D157" i="22"/>
  <c r="D149" i="22"/>
  <c r="D141"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810" i="22"/>
  <c r="D798" i="22"/>
  <c r="D790" i="22"/>
  <c r="D851" i="22"/>
  <c r="D848" i="22"/>
  <c r="D847" i="22"/>
  <c r="D844" i="22"/>
  <c r="D843" i="22"/>
  <c r="D840" i="22"/>
  <c r="D839" i="22"/>
  <c r="D836" i="22"/>
  <c r="D835" i="22"/>
  <c r="D832" i="22"/>
  <c r="D831" i="22"/>
  <c r="D828" i="22"/>
  <c r="D827" i="22"/>
  <c r="D886" i="22"/>
  <c r="D878" i="22"/>
  <c r="D870" i="22"/>
  <c r="D901" i="22"/>
  <c r="D939"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33" i="22"/>
  <c r="D1495" i="22"/>
  <c r="D1487" i="22"/>
  <c r="D1478" i="22"/>
  <c r="D1474" i="22"/>
  <c r="D1471" i="22"/>
  <c r="D1516" i="22"/>
  <c r="D1515" i="22"/>
  <c r="D1514"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94" i="22"/>
  <c r="D486" i="22"/>
  <c r="D544" i="22"/>
  <c r="D540" i="22"/>
  <c r="D536" i="22"/>
  <c r="D532" i="22"/>
  <c r="D521" i="22"/>
  <c r="D563" i="22"/>
  <c r="D616" i="22"/>
  <c r="D608" i="22"/>
  <c r="D658" i="22"/>
  <c r="D650" i="22"/>
  <c r="D642" i="22"/>
  <c r="D696" i="22"/>
  <c r="D688" i="22"/>
  <c r="D680" i="22"/>
  <c r="D883" i="22"/>
  <c r="D875" i="22"/>
  <c r="D867"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V27" i="9" a="1"/>
  <c r="CB27" i="9" a="1"/>
  <c r="AD26" i="9" a="1"/>
  <c r="BQ25" i="9" a="1"/>
  <c r="BO25" i="9" a="1"/>
  <c r="L21" i="9" a="1"/>
  <c r="K20" i="18"/>
  <c r="I23" i="9" a="1"/>
  <c r="S22" i="9" a="1"/>
  <c r="U20" i="9" a="1"/>
  <c r="CO22" i="9" a="1"/>
  <c r="K96" i="13"/>
  <c r="K856" i="22"/>
  <c r="CF27" i="9" a="1"/>
  <c r="BG21" i="9" a="1"/>
  <c r="BI27" i="9" a="1"/>
  <c r="CR27" i="9" a="1"/>
  <c r="AP26" i="9" a="1"/>
  <c r="CD25" i="9" a="1"/>
  <c r="BK24" i="9" a="1"/>
  <c r="K172" i="18"/>
  <c r="AM22" i="9" a="1"/>
  <c r="AH21" i="9" a="1"/>
  <c r="AX23" i="9" a="1"/>
  <c r="AP21" i="9" a="1"/>
  <c r="CC20" i="9" a="1"/>
  <c r="AB22" i="9" a="1"/>
  <c r="L22" i="9" a="1"/>
  <c r="BJ24" i="9" a="1"/>
  <c r="CM24" i="9" a="1"/>
  <c r="AC27" i="9" a="1"/>
  <c r="AE27" i="9" a="1"/>
  <c r="BS26" i="9" a="1"/>
  <c r="R25" i="9" a="1"/>
  <c r="BD24" i="9" a="1"/>
  <c r="CR20" i="9" a="1"/>
  <c r="BD22" i="9" a="1"/>
  <c r="CK21" i="9" a="1"/>
  <c r="AQ23" i="9" a="1"/>
  <c r="CE21" i="9" a="1"/>
  <c r="K248" i="15"/>
  <c r="AZ21" i="9" a="1"/>
  <c r="CD21" i="9" a="1"/>
  <c r="V21" i="9" a="1"/>
  <c r="K514" i="22"/>
  <c r="BR27" i="9" a="1"/>
  <c r="M27" i="9" a="1"/>
  <c r="CA26" i="9" a="1"/>
  <c r="AD25" i="9" a="1"/>
  <c r="CR25" i="9" a="1"/>
  <c r="K1654" i="22"/>
  <c r="BQ24" i="9" a="1"/>
  <c r="CL22" i="9" a="1"/>
  <c r="K514" i="14"/>
  <c r="K172" i="15"/>
  <c r="N22" i="9" a="1"/>
  <c r="CC24" i="9" a="1"/>
  <c r="CR24" i="9" a="1"/>
  <c r="V25" i="9" a="1"/>
  <c r="S27" i="9" a="1"/>
  <c r="BQ26" i="9" a="1"/>
  <c r="I26" i="9" a="1"/>
  <c r="AZ25" i="9" a="1"/>
  <c r="BC24" i="9" a="1"/>
  <c r="BD20" i="9" a="1"/>
  <c r="CJ22" i="9" a="1"/>
  <c r="AO21" i="9" a="1"/>
  <c r="BQ23" i="9" a="1"/>
  <c r="K134" i="14"/>
  <c r="BC20" i="9" a="1"/>
  <c r="AZ22" i="9" a="1"/>
  <c r="AF20" i="9" a="1"/>
  <c r="CF23" i="9" a="1"/>
  <c r="CE20" i="9" a="1"/>
  <c r="F27" i="9" a="1"/>
  <c r="BT27" i="9" a="1"/>
  <c r="AO26" i="9" a="1"/>
  <c r="CM25" i="9" a="1"/>
  <c r="AE25" i="9" a="1"/>
  <c r="AU20" i="9" a="1"/>
  <c r="CC23" i="9" a="1"/>
  <c r="AV22" i="9" a="1"/>
  <c r="CK24" i="9" a="1"/>
  <c r="K96" i="18"/>
  <c r="CR21" i="9" a="1"/>
  <c r="CI23" i="9" a="1"/>
  <c r="CJ24" i="9" a="1"/>
  <c r="BJ26" i="9" a="1"/>
  <c r="M21" i="9" a="1"/>
  <c r="BC27" i="9" a="1"/>
  <c r="AC26" i="9" a="1"/>
  <c r="BU26" i="9" a="1"/>
  <c r="AM25" i="9" a="1"/>
  <c r="H21" i="9" a="1"/>
  <c r="AU21" i="9" a="1"/>
  <c r="T24" i="9" a="1"/>
  <c r="CQ20" i="9" a="1"/>
  <c r="AW21" i="9" a="1"/>
  <c r="R23" i="9" a="1"/>
  <c r="P21" i="9" a="1"/>
  <c r="I20" i="9" a="1"/>
  <c r="BG23" i="9" a="1"/>
  <c r="BY24" i="9" a="1"/>
  <c r="BL21" i="9" a="1"/>
  <c r="CN27" i="9" a="1"/>
  <c r="BP27" i="9" a="1"/>
  <c r="CH26" i="9" a="1"/>
  <c r="BD25" i="9" a="1"/>
  <c r="AT25" i="9" a="1"/>
  <c r="K324" i="22"/>
  <c r="AO23" i="9" a="1"/>
  <c r="H22" i="9" a="1"/>
  <c r="AK24" i="9" a="1"/>
  <c r="BE24" i="9" a="1"/>
  <c r="AB21" i="9" a="1"/>
  <c r="AT23" i="9" a="1"/>
  <c r="AY23" i="9" a="1"/>
  <c r="W26" i="9" a="1"/>
  <c r="K552" i="14"/>
  <c r="AF27" i="9" a="1"/>
  <c r="AG26" i="9" a="1"/>
  <c r="AU26" i="9" a="1"/>
  <c r="P25" i="9" a="1"/>
  <c r="Z23" i="9" a="1"/>
  <c r="T20" i="9" a="1"/>
  <c r="E21" i="9" a="1"/>
  <c r="K970" i="22"/>
  <c r="AW22" i="9" a="1"/>
  <c r="AU24" i="9" a="1"/>
  <c r="BJ20" i="9" a="1"/>
  <c r="BC21" i="9" a="1"/>
  <c r="Y21" i="9" a="1"/>
  <c r="K476" i="22"/>
  <c r="K1464" i="22"/>
  <c r="BK27" i="9" a="1"/>
  <c r="CO26" i="9" a="1"/>
  <c r="BY26" i="9" a="1"/>
  <c r="BW25" i="9" a="1"/>
  <c r="CB23" i="9" a="1"/>
  <c r="K20" i="15"/>
  <c r="CG21" i="9" a="1"/>
  <c r="CM20" i="9" a="1"/>
  <c r="AL22" i="9" a="1"/>
  <c r="X24" i="9" a="1"/>
  <c r="K438" i="22"/>
  <c r="X20" i="9" a="1"/>
  <c r="G27" i="9" a="1"/>
  <c r="G22" i="9" a="1"/>
  <c r="AR22" i="9" a="1"/>
  <c r="CE27" i="9" a="1"/>
  <c r="BH27" i="9" a="1"/>
  <c r="G26" i="9" a="1"/>
  <c r="CF25" i="9" a="1"/>
  <c r="V24" i="9" a="1"/>
  <c r="K476" i="14"/>
  <c r="CG22" i="9" a="1"/>
  <c r="Z21" i="9" a="1"/>
  <c r="AU23" i="9" a="1"/>
  <c r="BN21" i="9" a="1"/>
  <c r="K134" i="15"/>
  <c r="BJ22" i="9" a="1"/>
  <c r="BG22" i="9" a="1"/>
  <c r="K58" i="18"/>
  <c r="AB27" i="9" a="1"/>
  <c r="AB26" i="9" a="1"/>
  <c r="M26" i="9" a="1"/>
  <c r="K25" i="9" a="1"/>
  <c r="CK22" i="9" a="1"/>
  <c r="BX20" i="9" a="1"/>
  <c r="T21" i="9" a="1"/>
  <c r="K1502" i="22"/>
  <c r="BP22" i="9" a="1"/>
  <c r="BN24" i="9" a="1"/>
  <c r="CP24" i="9" a="1"/>
  <c r="CA21" i="9" a="1"/>
  <c r="AX27" i="9" a="1"/>
  <c r="AA21" i="9" a="1"/>
  <c r="CL21" i="9" a="1"/>
  <c r="AN27" i="9" a="1"/>
  <c r="AK26" i="9" a="1"/>
  <c r="CC26" i="9" a="1"/>
  <c r="T25" i="9" a="1"/>
  <c r="AN24" i="9" a="1"/>
  <c r="K1046" i="22"/>
  <c r="CB22" i="9" a="1"/>
  <c r="BV21" i="9" a="1"/>
  <c r="CG23" i="9" a="1"/>
  <c r="AR20" i="9" a="1"/>
  <c r="AZ20" i="9" a="1"/>
  <c r="CH22" i="9" a="1"/>
  <c r="AF22" i="9" a="1"/>
  <c r="AU25" i="9" a="1"/>
  <c r="AI27" i="9" a="1"/>
  <c r="CD27" i="9" a="1"/>
  <c r="T26" i="9" a="1"/>
  <c r="CJ25" i="9" a="1"/>
  <c r="U25" i="9" a="1"/>
  <c r="K362" i="14"/>
  <c r="CP27" i="9" a="1"/>
  <c r="BL27" i="9" a="1"/>
  <c r="S26" i="9" a="1"/>
  <c r="BA25" i="9" a="1"/>
  <c r="AD24" i="9" a="1"/>
  <c r="CP20" i="9" a="1"/>
  <c r="P23" i="9" a="1"/>
  <c r="CO21" i="9" a="1"/>
  <c r="Q23" i="9" a="1"/>
  <c r="E22" i="9" a="1"/>
  <c r="AA20" i="9" a="1"/>
  <c r="AJ23" i="9" a="1"/>
  <c r="BA22" i="9" a="1"/>
  <c r="H26" i="9" a="1"/>
  <c r="BO22" i="9" a="1"/>
  <c r="BA27" i="9" a="1"/>
  <c r="CR26" i="9" a="1"/>
  <c r="BO26" i="9" a="1"/>
  <c r="BN25" i="9" a="1"/>
  <c r="AP22" i="9" a="1"/>
  <c r="AL23" i="9" a="1"/>
  <c r="CG24" i="9" a="1"/>
  <c r="G20" i="9" a="1"/>
  <c r="I21" i="9" a="1"/>
  <c r="AV24" i="9" a="1"/>
  <c r="AE22" i="9" a="1"/>
  <c r="BB20" i="9" a="1"/>
  <c r="BB23" i="9" a="1"/>
  <c r="AH27" i="9" a="1"/>
  <c r="BL23" i="9" a="1"/>
  <c r="U27" i="9" a="1"/>
  <c r="AE26" i="9" a="1"/>
  <c r="CM26" i="9" a="1"/>
  <c r="BX25" i="9" a="1"/>
  <c r="BT22" i="9" a="1"/>
  <c r="CL23" i="9" a="1"/>
  <c r="BM24" i="9" a="1"/>
  <c r="AO20" i="9" a="1"/>
  <c r="BY21" i="9" a="1"/>
  <c r="R24" i="9" a="1"/>
  <c r="BV24" i="9" a="1"/>
  <c r="BP23" i="9" a="1"/>
  <c r="BL26" i="9" a="1"/>
  <c r="AG20" i="9" a="1"/>
  <c r="F20" i="9" a="1"/>
  <c r="AD27" i="9" a="1"/>
  <c r="AY26" i="9" a="1"/>
  <c r="AT26" i="9" a="1"/>
  <c r="N25" i="9" a="1"/>
  <c r="BV23" i="9" a="1"/>
  <c r="BE20" i="9" a="1"/>
  <c r="R22" i="9" a="1"/>
  <c r="H20" i="9" a="1"/>
  <c r="AG22" i="9" a="1"/>
  <c r="BF20" i="9" a="1"/>
  <c r="J20" i="9" a="1"/>
  <c r="BL22" i="9" a="1"/>
  <c r="W21" i="9" a="1"/>
  <c r="BY22" i="9" a="1"/>
  <c r="CK27" i="9" a="1"/>
  <c r="CP26" i="9" a="1"/>
  <c r="BC26" i="9" a="1"/>
  <c r="L25" i="9" a="1"/>
  <c r="CI22" i="9" a="1"/>
  <c r="BX22" i="9" a="1"/>
  <c r="AM24" i="9" a="1"/>
  <c r="AI20" i="9" a="1"/>
  <c r="BE21" i="9" a="1"/>
  <c r="AF24" i="9" a="1"/>
  <c r="BF21" i="9" a="1"/>
  <c r="K1122" i="22"/>
  <c r="CK26" i="9" a="1"/>
  <c r="G23" i="9" a="1"/>
  <c r="AP24" i="9" a="1"/>
  <c r="BE27" i="9" a="1"/>
  <c r="J26" i="9" a="1"/>
  <c r="K26" i="9" a="1"/>
  <c r="BV25" i="9" a="1"/>
  <c r="AG23" i="9" a="1"/>
  <c r="BW20" i="9" a="1"/>
  <c r="BA21" i="9" a="1"/>
  <c r="CH20" i="9" a="1"/>
  <c r="BN22" i="9" a="1"/>
  <c r="K780" i="22"/>
  <c r="K400" i="14"/>
  <c r="CC21" i="9" a="1"/>
  <c r="S21" i="9" a="1"/>
  <c r="H25" i="9" a="1"/>
  <c r="BM27" i="9" a="1"/>
  <c r="H27" i="9" a="1"/>
  <c r="R26" i="9" a="1"/>
  <c r="Z25" i="9" a="1"/>
  <c r="CC25" i="9" a="1"/>
  <c r="AJ20" i="9" a="1"/>
  <c r="H23" i="9" a="1"/>
  <c r="CC22" i="9" a="1"/>
  <c r="F24" i="9" a="1"/>
  <c r="K20" i="22"/>
  <c r="AL21" i="9" a="1"/>
  <c r="AB23" i="9" a="1"/>
  <c r="Q24" i="9" a="1"/>
  <c r="AQ26" i="9" a="1"/>
  <c r="K210" i="15"/>
  <c r="AN22" i="9" a="1"/>
  <c r="CN20" i="9" a="1"/>
  <c r="BJ23" i="9" a="1"/>
  <c r="AL20" i="9" a="1"/>
  <c r="M20" i="9" a="1"/>
  <c r="AS22" i="9" a="1"/>
  <c r="CH21" i="9" a="1"/>
  <c r="CB25" i="9" a="1"/>
  <c r="K704" i="14"/>
  <c r="X26" i="9" a="1"/>
  <c r="AF25" i="9" a="1"/>
  <c r="BJ25" i="9" a="1"/>
  <c r="CN21" i="9" a="1"/>
  <c r="CI20" i="9" a="1"/>
  <c r="CL24" i="9" a="1"/>
  <c r="K96" i="22"/>
  <c r="AK23" i="9" a="1"/>
  <c r="BU20" i="9" a="1"/>
  <c r="BM20" i="9" a="1"/>
  <c r="AT22" i="9" a="1"/>
  <c r="CG26" i="9" a="1"/>
  <c r="K210" i="5"/>
  <c r="CP25" i="9" a="1"/>
  <c r="AD21" i="9" a="1"/>
  <c r="AJ27" i="9" a="1"/>
  <c r="AF26" i="9" a="1"/>
  <c r="BX26" i="9" a="1"/>
  <c r="O25" i="9" a="1"/>
  <c r="BT23" i="9" a="1"/>
  <c r="K58" i="5"/>
  <c r="CI27" i="9" a="1"/>
  <c r="G21" i="9" a="1"/>
  <c r="BB27" i="9" a="1"/>
  <c r="BR26" i="9" a="1"/>
  <c r="CN25" i="9" a="1"/>
  <c r="K552" i="22"/>
  <c r="P20" i="9" a="1"/>
  <c r="CA22" i="9" a="1"/>
  <c r="BE26" i="9" a="1"/>
  <c r="CL25" i="9" a="1"/>
  <c r="AY22" i="9" a="1"/>
  <c r="K1388" i="22"/>
  <c r="BD23" i="9" a="1"/>
  <c r="I24" i="9" a="1"/>
  <c r="BQ27" i="9" a="1"/>
  <c r="AJ26" i="9" a="1"/>
  <c r="AY25" i="9" a="1"/>
  <c r="BQ21" i="9" a="1"/>
  <c r="CM21" i="9" a="1"/>
  <c r="N21" i="9" a="1"/>
  <c r="AY24" i="9" a="1"/>
  <c r="F23" i="9" a="1"/>
  <c r="CQ26" i="9" a="1"/>
  <c r="CC27" i="9" a="1"/>
  <c r="AV26" i="9" a="1"/>
  <c r="BB25" i="9" a="1"/>
  <c r="W22" i="9" a="1"/>
  <c r="BH20" i="9" a="1"/>
  <c r="AV21" i="9" a="1"/>
  <c r="K96" i="14"/>
  <c r="AC22" i="9" a="1"/>
  <c r="CD22" i="9" a="1"/>
  <c r="BO24" i="9" a="1"/>
  <c r="CO24" i="9" a="1"/>
  <c r="K1198" i="22"/>
  <c r="Y20" i="9" a="1"/>
  <c r="AK21" i="9" a="1"/>
  <c r="BD27" i="9" a="1"/>
  <c r="BS23" i="9" a="1"/>
  <c r="CB26" i="9" a="1"/>
  <c r="K134" i="5"/>
  <c r="AN20" i="9" a="1"/>
  <c r="BP20" i="9" a="1"/>
  <c r="CM23" i="9" a="1"/>
  <c r="CF21" i="9" a="1"/>
  <c r="CL26" i="9" a="1"/>
  <c r="CQ22" i="9" a="1"/>
  <c r="K286" i="14"/>
  <c r="Z22" i="9" a="1"/>
  <c r="S23" i="9" a="1"/>
  <c r="CP22" i="9" a="1"/>
  <c r="K1312" i="22"/>
  <c r="AX20" i="9" a="1"/>
  <c r="BX27" i="9" a="1"/>
  <c r="BV20" i="9" a="1"/>
  <c r="BY20" i="9" a="1"/>
  <c r="CM22" i="9" a="1"/>
  <c r="BM23" i="9" a="1"/>
  <c r="AI26" i="9" a="1"/>
  <c r="S25" i="9" a="1"/>
  <c r="K400" i="22"/>
  <c r="BN26" i="9" a="1"/>
  <c r="AK25" i="9" a="1"/>
  <c r="BY23" i="9" a="1"/>
  <c r="Z20" i="9" a="1"/>
  <c r="BG24" i="9" a="1"/>
  <c r="K58" i="14"/>
  <c r="AS20" i="9" a="1"/>
  <c r="BY27" i="9" a="1"/>
  <c r="BM25" i="9" a="1"/>
  <c r="BK20" i="9" a="1"/>
  <c r="BR22" i="9" a="1"/>
  <c r="K20" i="9" a="1"/>
  <c r="CI24" i="9" a="1"/>
  <c r="K666" i="22"/>
  <c r="AZ27" i="9" a="1"/>
  <c r="AX26" i="9" a="1"/>
  <c r="AJ25" i="9" a="1"/>
  <c r="AR24" i="9" a="1"/>
  <c r="K362" i="22"/>
  <c r="AW20" i="9" a="1"/>
  <c r="M24" i="9" a="1"/>
  <c r="BW23" i="9" a="1"/>
  <c r="BB22" i="9" a="1"/>
  <c r="CA27" i="9" a="1"/>
  <c r="F26" i="9" a="1"/>
  <c r="AQ25" i="9" a="1"/>
  <c r="BL20" i="9" a="1"/>
  <c r="AL24" i="9" a="1"/>
  <c r="CN24" i="9" a="1"/>
  <c r="CE23" i="9" a="1"/>
  <c r="AY21" i="9" a="1"/>
  <c r="CE26" i="9" a="1"/>
  <c r="L27" i="9" a="1"/>
  <c r="BW26" i="9" a="1"/>
  <c r="BK25" i="9" a="1"/>
  <c r="K134" i="18"/>
  <c r="AI21" i="9" a="1"/>
  <c r="K704" i="22"/>
  <c r="K248" i="22"/>
  <c r="AG24" i="9" a="1"/>
  <c r="G24" i="9" a="1"/>
  <c r="E27" i="9" a="1"/>
  <c r="BI26" i="9" a="1"/>
  <c r="BE25" i="9" a="1"/>
  <c r="BI21" i="9" a="1"/>
  <c r="AS21" i="9" a="1"/>
  <c r="AY20" i="9" a="1"/>
  <c r="BK23" i="9" a="1"/>
  <c r="AZ23" i="9" a="1"/>
  <c r="AG27" i="9" a="1"/>
  <c r="BN27" i="9" a="1"/>
  <c r="N26" i="9" a="1"/>
  <c r="CA25" i="9" a="1"/>
  <c r="F21" i="9" a="1"/>
  <c r="K22" i="9" a="1"/>
  <c r="AQ20" i="9" a="1"/>
  <c r="AP20" i="9" a="1"/>
  <c r="K932" i="22"/>
  <c r="BX21" i="9" a="1"/>
  <c r="BG27" i="9" a="1"/>
  <c r="Q20" i="9" a="1"/>
  <c r="K666" i="14"/>
  <c r="AC20" i="9" a="1"/>
  <c r="K58" i="22"/>
  <c r="BO20" i="9" a="1"/>
  <c r="K1806" i="22"/>
  <c r="BZ23" i="9" a="1"/>
  <c r="BC25" i="9" a="1"/>
  <c r="BG26" i="9" a="1"/>
  <c r="AR21" i="9" a="1"/>
  <c r="K20" i="14"/>
  <c r="BR23" i="9" a="1"/>
  <c r="CK25" i="9" a="1"/>
  <c r="V27" i="9" a="1"/>
  <c r="Y25" i="9" a="1"/>
  <c r="BG20" i="9" a="1"/>
  <c r="AK27" i="9" a="1"/>
  <c r="BI25" i="9" a="1"/>
  <c r="CP23" i="9" a="1"/>
  <c r="V20" i="9" a="1"/>
  <c r="AL25" i="9" a="1"/>
  <c r="K96" i="5"/>
  <c r="X23" i="9" a="1"/>
  <c r="BB24" i="9" a="1"/>
  <c r="W27" i="9" a="1"/>
  <c r="AA26" i="9" a="1"/>
  <c r="BP24" i="9" a="1"/>
  <c r="K818" i="22"/>
  <c r="AL27" i="9" a="1"/>
  <c r="BO21" i="9" a="1"/>
  <c r="CA24" i="9" a="1"/>
  <c r="CJ23" i="9" a="1"/>
  <c r="AN23" i="9" a="1"/>
  <c r="F25" i="9" a="1"/>
  <c r="AS23" i="9" a="1"/>
  <c r="AW27" i="9" a="1"/>
  <c r="CH25" i="9" a="1"/>
  <c r="AQ22" i="9" a="1"/>
  <c r="BP21" i="9" a="1"/>
  <c r="BH24" i="9" a="1"/>
  <c r="CB20" i="9" a="1"/>
  <c r="K1540" i="22"/>
  <c r="BD26" i="9" a="1"/>
  <c r="AG25" i="9" a="1"/>
  <c r="BJ21" i="9" a="1"/>
  <c r="AH20" i="9" a="1"/>
  <c r="BX23" i="9" a="1"/>
  <c r="S20" i="9" a="1"/>
  <c r="E20" i="9" a="1"/>
  <c r="BZ27" i="9" a="1"/>
  <c r="X25" i="9" a="1"/>
  <c r="BI20" i="9" a="1"/>
  <c r="I22" i="9" a="1"/>
  <c r="BX24" i="9" a="1"/>
  <c r="AI23" i="9" a="1"/>
  <c r="K134" i="22"/>
  <c r="AV27" i="9" a="1"/>
  <c r="U26" i="9" a="1"/>
  <c r="M25" i="9" a="1"/>
  <c r="W24" i="9" a="1"/>
  <c r="AH24" i="9" a="1"/>
  <c r="BI24" i="9" a="1"/>
  <c r="AM23" i="9" a="1"/>
  <c r="BN23" i="9" a="1"/>
  <c r="CB21" i="9" a="1"/>
  <c r="CO27" i="9" a="1"/>
  <c r="Y26" i="9" a="1"/>
  <c r="AR25" i="9" a="1"/>
  <c r="BS20" i="9" a="1"/>
  <c r="E24" i="9" a="1"/>
  <c r="AH22" i="9" a="1"/>
  <c r="Y22" i="9" a="1"/>
  <c r="K742" i="22"/>
  <c r="AW24" i="9" a="1"/>
  <c r="AY27" i="9" a="1"/>
  <c r="AA25" i="9" a="1"/>
  <c r="J24" i="9" a="1"/>
  <c r="BS24" i="9" a="1"/>
  <c r="K1350" i="22"/>
  <c r="BN20" i="9" a="1"/>
  <c r="CK20" i="9" a="1"/>
  <c r="BC22" i="9" a="1"/>
  <c r="AC23" i="9" a="1"/>
  <c r="AR27" i="9" a="1"/>
  <c r="BF26" i="9" a="1"/>
  <c r="AO25" i="9" a="1"/>
  <c r="K1008" i="22"/>
  <c r="H24" i="9" a="1"/>
  <c r="AX24" i="9" a="1"/>
  <c r="AD23" i="9" a="1"/>
  <c r="BW21" i="9" a="1"/>
  <c r="AM27" i="9" a="1"/>
  <c r="BS27" i="9" a="1"/>
  <c r="CJ26" i="9" a="1"/>
  <c r="J25" i="9" a="1"/>
  <c r="K894" i="22"/>
  <c r="AX21" i="9" a="1"/>
  <c r="E23" i="9" a="1"/>
  <c r="CF22" i="9" a="1"/>
  <c r="BR20" i="9" a="1"/>
  <c r="AK20" i="9" a="1"/>
  <c r="BK26" i="9" a="1"/>
  <c r="AC24" i="9" a="1"/>
  <c r="CJ27" i="9" a="1"/>
  <c r="CN26" i="9" a="1"/>
  <c r="CG25" i="9" a="1"/>
  <c r="CH24" i="9" a="1"/>
  <c r="BK22" i="9" a="1"/>
  <c r="AQ24" i="9" a="1"/>
  <c r="BA23" i="9" a="1"/>
  <c r="CI26" i="9" a="1"/>
  <c r="AW25" i="9" a="1"/>
  <c r="K210" i="14"/>
  <c r="AD22" i="9" a="1"/>
  <c r="M22" i="9" a="1"/>
  <c r="BJ27" i="9" a="1"/>
  <c r="L26" i="9" a="1"/>
  <c r="BU23" i="9" a="1"/>
  <c r="AA23" i="9" a="1"/>
  <c r="BK21" i="9" a="1"/>
  <c r="AD20" i="9" a="1"/>
  <c r="BI22" i="9" a="1"/>
  <c r="Q26" i="9" a="1"/>
  <c r="CJ20" i="9" a="1"/>
  <c r="AC25" i="9" a="1"/>
  <c r="BH21" i="9" a="1"/>
  <c r="BU27" i="9" a="1"/>
  <c r="AZ24" i="9" a="1"/>
  <c r="W23" i="9" a="1"/>
  <c r="BW27" i="9" a="1"/>
  <c r="CM27" i="9" a="1"/>
  <c r="BS25" i="9" a="1"/>
  <c r="AW23" i="9" a="1"/>
  <c r="AX22" i="9" a="1"/>
  <c r="CD26" i="9" a="1"/>
  <c r="BB26" i="9" a="1"/>
  <c r="K590" i="14"/>
  <c r="CA23" i="9" a="1"/>
  <c r="AP27" i="9" a="1"/>
  <c r="AI25" i="9" a="1"/>
  <c r="AI22" i="9" a="1"/>
  <c r="G25" i="9" a="1"/>
  <c r="AU27" i="9" a="1"/>
  <c r="AH25" i="9" a="1"/>
  <c r="K628" i="14"/>
  <c r="AS26" i="9" a="1"/>
  <c r="O24" i="9" a="1"/>
  <c r="BV26" i="9" a="1"/>
  <c r="BR21" i="9" a="1"/>
  <c r="K248" i="14"/>
  <c r="BZ20" i="9" a="1"/>
  <c r="BP25" i="9" a="1"/>
  <c r="AB24" i="9" a="1"/>
  <c r="R20" i="9" a="1"/>
  <c r="AS27" i="9" a="1"/>
  <c r="CQ25" i="9" a="1"/>
  <c r="CD24" i="9" a="1"/>
  <c r="CR22" i="9" a="1"/>
  <c r="Q25" i="9" a="1"/>
  <c r="AT24" i="9" a="1"/>
  <c r="Z26" i="9" a="1"/>
  <c r="AP25" i="9" a="1"/>
  <c r="K590" i="22"/>
  <c r="Q27" i="9" a="1"/>
  <c r="AH26" i="9" a="1"/>
  <c r="AS24" i="9" a="1"/>
  <c r="AR23" i="9" a="1"/>
  <c r="BH23" i="9" a="1"/>
  <c r="BL24" i="9" a="1"/>
  <c r="AE23" i="9" a="1"/>
  <c r="CO20" i="9" a="1"/>
  <c r="CE24" i="9" a="1"/>
  <c r="AX25" i="9" a="1"/>
  <c r="AJ21" i="9" a="1"/>
  <c r="V22" i="9" a="1"/>
  <c r="AU22" i="9" a="1"/>
  <c r="BZ24" i="9" a="1"/>
  <c r="CQ23" i="9" a="1"/>
  <c r="U22" i="9" a="1"/>
  <c r="BF27" i="9" a="1"/>
  <c r="AW26" i="9" a="1"/>
  <c r="AN25" i="9" a="1"/>
  <c r="CD23" i="9" a="1"/>
  <c r="BV22" i="9" a="1"/>
  <c r="K96" i="15"/>
  <c r="CH27" i="9" a="1"/>
  <c r="AL26" i="9" a="1"/>
  <c r="BW22" i="9" a="1"/>
  <c r="K1160" i="22"/>
  <c r="T27" i="9" a="1"/>
  <c r="BL25" i="9" a="1"/>
  <c r="U21" i="9" a="1"/>
  <c r="U24" i="9" a="1"/>
  <c r="J21" i="9" a="1"/>
  <c r="W20" i="9" a="1"/>
  <c r="T22" i="9" a="1"/>
  <c r="AA27" i="9" a="1"/>
  <c r="BA26" i="9" a="1"/>
  <c r="BY25" i="9" a="1"/>
  <c r="AP23" i="9" a="1"/>
  <c r="AO24" i="9" a="1"/>
  <c r="CI21" i="9" a="1"/>
  <c r="N23" i="9" a="1"/>
  <c r="AE24" i="9" a="1"/>
  <c r="AT27" i="9" a="1"/>
  <c r="CE25" i="9" a="1"/>
  <c r="K324" i="15"/>
  <c r="R27" i="9" a="1"/>
  <c r="W25" i="9" a="1"/>
  <c r="K1426" i="22"/>
  <c r="BM22" i="9" a="1"/>
  <c r="K172" i="5"/>
  <c r="L24" i="9" a="1"/>
  <c r="AQ27" i="9" a="1"/>
  <c r="CQ27" i="9" a="1"/>
  <c r="AR26" i="9" a="1"/>
  <c r="BC23" i="9" a="1"/>
  <c r="AO22" i="9" a="1"/>
  <c r="BO23" i="9" a="1"/>
  <c r="K58" i="15"/>
  <c r="AF21" i="9" a="1"/>
  <c r="AB20" i="9" a="1"/>
  <c r="V26" i="9" a="1"/>
  <c r="BZ25" i="9" a="1"/>
  <c r="O20" i="9" a="1"/>
  <c r="X22" i="9" a="1"/>
  <c r="K1844" i="22"/>
  <c r="X21" i="9" a="1"/>
  <c r="M23" i="9" a="1"/>
  <c r="BS22" i="9" a="1"/>
  <c r="P24" i="9" a="1"/>
  <c r="BH26" i="9" a="1"/>
  <c r="CO25" i="9" a="1"/>
  <c r="BU22" i="9" a="1"/>
  <c r="CR23" i="9" a="1"/>
  <c r="AA24" i="9" a="1"/>
  <c r="AJ24" i="9" a="1"/>
  <c r="BW24" i="9" a="1"/>
  <c r="Z27" i="9" a="1"/>
  <c r="CL27" i="9" a="1"/>
  <c r="O26" i="9" a="1"/>
  <c r="BF25" i="9" a="1"/>
  <c r="CF20" i="9" a="1"/>
  <c r="BI23" i="9" a="1"/>
  <c r="F22" i="9" a="1"/>
  <c r="AC21" i="9" a="1"/>
  <c r="BQ20" i="9" a="1"/>
  <c r="N20" i="9" a="1"/>
  <c r="AQ21" i="9" a="1"/>
  <c r="AO27" i="9" a="1"/>
  <c r="BU25" i="9" a="1"/>
  <c r="AA22" i="9" a="1"/>
  <c r="BT24" i="9" a="1"/>
  <c r="L20" i="9" a="1"/>
  <c r="BH22" i="9" a="1"/>
  <c r="K286" i="22"/>
  <c r="BA20" i="9" a="1"/>
  <c r="Z24" i="9" a="1"/>
  <c r="E26" i="9" a="1"/>
  <c r="I25" i="9" a="1"/>
  <c r="AH23" i="9" a="1"/>
  <c r="CF24" i="9" a="1"/>
  <c r="AM21" i="9" a="1"/>
  <c r="BZ22" i="9" a="1"/>
  <c r="Q22" i="9" a="1"/>
  <c r="O22" i="9" a="1"/>
  <c r="K1730" i="22"/>
  <c r="T23" i="9" a="1"/>
  <c r="BM26" i="9" a="1"/>
  <c r="AV25" i="9" a="1"/>
  <c r="AM20" i="9" a="1"/>
  <c r="AV20" i="9" a="1"/>
  <c r="BM21" i="9" a="1"/>
  <c r="V23" i="9" a="1"/>
  <c r="P27" i="9" a="1"/>
  <c r="E25" i="9" a="1"/>
  <c r="BB21" i="9" a="1"/>
  <c r="J23" i="9" a="1"/>
  <c r="K20" i="5"/>
  <c r="J27" i="9" a="1"/>
  <c r="K438" i="14"/>
  <c r="K172" i="22"/>
  <c r="K1616" i="22"/>
  <c r="O21" i="9" a="1"/>
  <c r="BZ26" i="9" a="1"/>
  <c r="AB25" i="9" a="1"/>
  <c r="AF23" i="9" a="1"/>
  <c r="CO23" i="9" a="1"/>
  <c r="Y23" i="9" a="1"/>
  <c r="AM26" i="9" a="1"/>
  <c r="CI25" i="9" a="1"/>
  <c r="BF22" i="9" a="1"/>
  <c r="O23" i="9" a="1"/>
  <c r="K1578" i="22"/>
  <c r="AE21" i="9" a="1"/>
  <c r="BO27" i="9" a="1"/>
  <c r="BZ21" i="9" a="1"/>
  <c r="BH25" i="9" a="1"/>
  <c r="CN23" i="9" a="1"/>
  <c r="S24" i="9" a="1"/>
  <c r="CB24" i="9" a="1"/>
  <c r="CP21" i="9" a="1"/>
  <c r="AZ26" i="9" a="1"/>
  <c r="AE20" i="9" a="1"/>
  <c r="BQ22" i="9" a="1"/>
  <c r="CD20" i="9" a="1"/>
  <c r="Y27" i="9" a="1"/>
  <c r="BR25" i="9" a="1"/>
  <c r="BS21" i="9" a="1"/>
  <c r="K1236" i="22"/>
  <c r="K27" i="9" a="1"/>
  <c r="P22" i="9" a="1"/>
  <c r="K172" i="14"/>
  <c r="K1274" i="22"/>
  <c r="X27" i="9" a="1"/>
  <c r="P26" i="9" a="1"/>
  <c r="BT25" i="9" a="1"/>
  <c r="BA24" i="9" a="1"/>
  <c r="BD21" i="9" a="1"/>
  <c r="AG21" i="9" a="1"/>
  <c r="K286" i="15"/>
  <c r="AJ22" i="9" a="1"/>
  <c r="AT20" i="9" a="1"/>
  <c r="BF24" i="9" a="1"/>
  <c r="K324" i="14"/>
  <c r="BT26" i="9" a="1"/>
  <c r="K628" i="22"/>
  <c r="AV23" i="9" a="1"/>
  <c r="J22" i="9" a="1"/>
  <c r="AS25" i="9" a="1"/>
  <c r="CG27" i="9" a="1"/>
  <c r="BT20" i="9" a="1"/>
  <c r="CK23" i="9" a="1"/>
  <c r="BP26" i="9" a="1"/>
  <c r="I27" i="9" a="1"/>
  <c r="CQ24" i="9" a="1"/>
  <c r="BU24" i="9" a="1"/>
  <c r="K24" i="9" a="1"/>
  <c r="AN26" i="9" a="1"/>
  <c r="BE23" i="9" a="1"/>
  <c r="CQ21" i="9" a="1"/>
  <c r="L23" i="9" a="1"/>
  <c r="Y24" i="9" a="1"/>
  <c r="K1692" i="22"/>
  <c r="BT21" i="9" a="1"/>
  <c r="CL20" i="9" a="1"/>
  <c r="CA20" i="9" a="1"/>
  <c r="AT21" i="9" a="1"/>
  <c r="N27" i="9" a="1"/>
  <c r="O27" i="9" a="1"/>
  <c r="K23" i="9" a="1"/>
  <c r="CJ21" i="9" a="1"/>
  <c r="BU21" i="9" a="1"/>
  <c r="U23" i="9" a="1"/>
  <c r="BR24" i="9" a="1"/>
  <c r="K210" i="22"/>
  <c r="N24" i="9" a="1"/>
  <c r="K58" i="13"/>
  <c r="CH23" i="9" a="1"/>
  <c r="AK22" i="9" a="1"/>
  <c r="K1768" i="22"/>
  <c r="CE22" i="9" a="1"/>
  <c r="AI24" i="9" a="1"/>
  <c r="R21" i="9" a="1"/>
  <c r="Q21" i="9" a="1"/>
  <c r="K20" i="13"/>
  <c r="BG25" i="9" a="1"/>
  <c r="CF26" i="9" a="1"/>
  <c r="CN22" i="9" a="1"/>
  <c r="BF23" i="9" a="1"/>
  <c r="BE22" i="9" a="1"/>
  <c r="AN21" i="9" a="1"/>
  <c r="K21" i="9" a="1"/>
  <c r="K1084" i="22"/>
  <c r="K21" i="9" l="1"/>
  <c r="AN21" i="9"/>
  <c r="BE22" i="9"/>
  <c r="BF23" i="9"/>
  <c r="CN22" i="9"/>
  <c r="CF26" i="9"/>
  <c r="BG25" i="9"/>
  <c r="Q21" i="9"/>
  <c r="R21" i="9"/>
  <c r="AI24" i="9"/>
  <c r="CE22" i="9"/>
  <c r="AK22" i="9"/>
  <c r="CH23" i="9"/>
  <c r="N24" i="9"/>
  <c r="BR24" i="9"/>
  <c r="U23" i="9"/>
  <c r="BU21" i="9"/>
  <c r="CJ21" i="9"/>
  <c r="K23" i="9"/>
  <c r="O27" i="9"/>
  <c r="N27" i="9"/>
  <c r="AT21" i="9"/>
  <c r="CA20" i="9"/>
  <c r="CL20" i="9"/>
  <c r="BT21" i="9"/>
  <c r="Y24" i="9"/>
  <c r="L23" i="9"/>
  <c r="CQ21" i="9"/>
  <c r="BE23" i="9"/>
  <c r="AN26" i="9"/>
  <c r="K24" i="9"/>
  <c r="BU24" i="9"/>
  <c r="CQ24" i="9"/>
  <c r="I27" i="9"/>
  <c r="BP26" i="9"/>
  <c r="CK23" i="9"/>
  <c r="BT20" i="9"/>
  <c r="CG27" i="9"/>
  <c r="DC10" i="19" s="1"/>
  <c r="AS25" i="9"/>
  <c r="J22" i="9"/>
  <c r="AV23" i="9"/>
  <c r="BT26" i="9"/>
  <c r="BF24" i="9"/>
  <c r="AT20" i="9"/>
  <c r="AJ22" i="9"/>
  <c r="AG21" i="9"/>
  <c r="BD21" i="9"/>
  <c r="BA24" i="9"/>
  <c r="BT25" i="9"/>
  <c r="P26" i="9"/>
  <c r="X27" i="9"/>
  <c r="P22" i="9"/>
  <c r="K27" i="9"/>
  <c r="BS21" i="9"/>
  <c r="BR25" i="9"/>
  <c r="Y27" i="9"/>
  <c r="CD20" i="9"/>
  <c r="BQ22" i="9"/>
  <c r="AE20" i="9"/>
  <c r="AZ26" i="9"/>
  <c r="CP21" i="9"/>
  <c r="CB24" i="9"/>
  <c r="S24" i="9"/>
  <c r="CN23" i="9"/>
  <c r="BH25" i="9"/>
  <c r="BZ21" i="9"/>
  <c r="BO27" i="9"/>
  <c r="AE21" i="9"/>
  <c r="O23" i="9"/>
  <c r="BF22" i="9"/>
  <c r="CI25" i="9"/>
  <c r="AM26" i="9"/>
  <c r="Y23" i="9"/>
  <c r="CO23" i="9"/>
  <c r="AF23" i="9"/>
  <c r="AB25" i="9"/>
  <c r="BZ26" i="9"/>
  <c r="O21" i="9"/>
  <c r="J27" i="9"/>
  <c r="K14" i="5"/>
  <c r="J23" i="9"/>
  <c r="BB21" i="9"/>
  <c r="E25" i="9"/>
  <c r="P27" i="9"/>
  <c r="V23" i="9"/>
  <c r="BM21" i="9"/>
  <c r="AV20" i="9"/>
  <c r="AM20" i="9"/>
  <c r="AV25" i="9"/>
  <c r="BM26" i="9"/>
  <c r="T23" i="9"/>
  <c r="O22" i="9"/>
  <c r="Q22" i="9"/>
  <c r="BZ22" i="9"/>
  <c r="AM21" i="9"/>
  <c r="CF24" i="9"/>
  <c r="AH23" i="9"/>
  <c r="I25" i="9"/>
  <c r="E26" i="9"/>
  <c r="Z24" i="9"/>
  <c r="BA20" i="9"/>
  <c r="BH22" i="9"/>
  <c r="L20" i="9"/>
  <c r="BT24" i="9"/>
  <c r="AA22" i="9"/>
  <c r="BU25" i="9"/>
  <c r="AO27" i="9"/>
  <c r="AQ21" i="9"/>
  <c r="N20" i="9"/>
  <c r="BQ20" i="9"/>
  <c r="AC21" i="9"/>
  <c r="F22" i="9"/>
  <c r="BI23" i="9"/>
  <c r="CF20" i="9"/>
  <c r="BF25" i="9"/>
  <c r="O26" i="9"/>
  <c r="CL27" i="9"/>
  <c r="Z27" i="9"/>
  <c r="BW24" i="9"/>
  <c r="AJ24" i="9"/>
  <c r="AA24" i="9"/>
  <c r="CR23" i="9"/>
  <c r="BU22" i="9"/>
  <c r="CO25" i="9"/>
  <c r="BH26" i="9"/>
  <c r="P24" i="9"/>
  <c r="BS22" i="9"/>
  <c r="M23" i="9"/>
  <c r="X21" i="9"/>
  <c r="X22" i="9"/>
  <c r="O20" i="9"/>
  <c r="BZ25" i="9"/>
  <c r="V26" i="9"/>
  <c r="AB20" i="9"/>
  <c r="AF21" i="9"/>
  <c r="BO23" i="9"/>
  <c r="AO22" i="9"/>
  <c r="BC23" i="9"/>
  <c r="AR26" i="9"/>
  <c r="CQ27" i="9"/>
  <c r="AQ27" i="9"/>
  <c r="L24" i="9"/>
  <c r="BM22" i="9"/>
  <c r="W25" i="9"/>
  <c r="R27" i="9"/>
  <c r="CE25" i="9"/>
  <c r="AT27" i="9"/>
  <c r="AE24" i="9"/>
  <c r="N23" i="9"/>
  <c r="CI21" i="9"/>
  <c r="AO24" i="9"/>
  <c r="AP23" i="9"/>
  <c r="BY25" i="9"/>
  <c r="BA26" i="9"/>
  <c r="AA27" i="9"/>
  <c r="T22" i="9"/>
  <c r="W20" i="9"/>
  <c r="J21" i="9"/>
  <c r="U24" i="9"/>
  <c r="U21" i="9"/>
  <c r="BL25" i="9"/>
  <c r="T27" i="9"/>
  <c r="BW22" i="9"/>
  <c r="AL26" i="9"/>
  <c r="CH27" i="9"/>
  <c r="BV22" i="9"/>
  <c r="CD23" i="9"/>
  <c r="AN25" i="9"/>
  <c r="AW26" i="9"/>
  <c r="BF27" i="9"/>
  <c r="U22" i="9"/>
  <c r="CQ23" i="9"/>
  <c r="BZ24" i="9"/>
  <c r="AU22" i="9"/>
  <c r="V22" i="9"/>
  <c r="AJ21" i="9"/>
  <c r="AX25" i="9"/>
  <c r="CE24" i="9"/>
  <c r="CO20" i="9"/>
  <c r="AE23" i="9"/>
  <c r="BL24" i="9"/>
  <c r="BH23" i="9"/>
  <c r="AR23" i="9"/>
  <c r="AS24" i="9"/>
  <c r="AH26" i="9"/>
  <c r="Q27" i="9"/>
  <c r="AP25" i="9"/>
  <c r="Z26" i="9"/>
  <c r="AT24" i="9"/>
  <c r="Q25" i="9"/>
  <c r="CR22" i="9"/>
  <c r="CD24" i="9"/>
  <c r="CQ25" i="9"/>
  <c r="AS27" i="9"/>
  <c r="R20" i="9"/>
  <c r="AB24" i="9"/>
  <c r="BP25" i="9"/>
  <c r="BZ20" i="9"/>
  <c r="BR21" i="9"/>
  <c r="BV26" i="9"/>
  <c r="O24" i="9"/>
  <c r="AS26" i="9"/>
  <c r="AH25" i="9"/>
  <c r="AU27" i="9"/>
  <c r="G25" i="9"/>
  <c r="AI22" i="9"/>
  <c r="AI25" i="9"/>
  <c r="AP27" i="9"/>
  <c r="CA23" i="9"/>
  <c r="BB26" i="9"/>
  <c r="CD26" i="9"/>
  <c r="AX22" i="9"/>
  <c r="AW23" i="9"/>
  <c r="BS25" i="9"/>
  <c r="CM27" i="9"/>
  <c r="BW27" i="9"/>
  <c r="W23" i="9"/>
  <c r="AZ24" i="9"/>
  <c r="BU27" i="9"/>
  <c r="BH21" i="9"/>
  <c r="AC25" i="9"/>
  <c r="CJ20" i="9"/>
  <c r="Q26" i="9"/>
  <c r="BI22" i="9"/>
  <c r="AD20" i="9"/>
  <c r="BK21" i="9"/>
  <c r="AA23" i="9"/>
  <c r="BU23" i="9"/>
  <c r="L26" i="9"/>
  <c r="BJ27" i="9"/>
  <c r="M22" i="9"/>
  <c r="AD22" i="9"/>
  <c r="AW25" i="9"/>
  <c r="CI26" i="9"/>
  <c r="BA23" i="9"/>
  <c r="AQ24" i="9"/>
  <c r="BK22" i="9"/>
  <c r="CH24" i="9"/>
  <c r="CG25" i="9"/>
  <c r="DC8" i="19" s="1"/>
  <c r="CN26" i="9"/>
  <c r="CJ27" i="9"/>
  <c r="AC24" i="9"/>
  <c r="BK26" i="9"/>
  <c r="AK20" i="9"/>
  <c r="BR20" i="9"/>
  <c r="CF22" i="9"/>
  <c r="E23" i="9"/>
  <c r="AX21" i="9"/>
  <c r="J25" i="9"/>
  <c r="CJ26" i="9"/>
  <c r="BS27" i="9"/>
  <c r="AM27" i="9"/>
  <c r="BW21" i="9"/>
  <c r="AD23" i="9"/>
  <c r="AX24" i="9"/>
  <c r="H24" i="9"/>
  <c r="AO25" i="9"/>
  <c r="BF26" i="9"/>
  <c r="AR27" i="9"/>
  <c r="AC23" i="9"/>
  <c r="BC22" i="9"/>
  <c r="CK20" i="9"/>
  <c r="BN20" i="9"/>
  <c r="BS24" i="9"/>
  <c r="J24" i="9"/>
  <c r="AA25" i="9"/>
  <c r="AY27" i="9"/>
  <c r="AW24" i="9"/>
  <c r="Y22" i="9"/>
  <c r="AH22" i="9"/>
  <c r="E24" i="9"/>
  <c r="BS20" i="9"/>
  <c r="AR25" i="9"/>
  <c r="Y26" i="9"/>
  <c r="CO27" i="9"/>
  <c r="CB21" i="9"/>
  <c r="BN23" i="9"/>
  <c r="AM23" i="9"/>
  <c r="BI24" i="9"/>
  <c r="AH24" i="9"/>
  <c r="W24" i="9"/>
  <c r="M25" i="9"/>
  <c r="U26" i="9"/>
  <c r="AV27" i="9"/>
  <c r="AI23" i="9"/>
  <c r="BX24" i="9"/>
  <c r="I22" i="9"/>
  <c r="BI20" i="9"/>
  <c r="X25" i="9"/>
  <c r="BZ27" i="9"/>
  <c r="E20" i="9"/>
  <c r="S20" i="9"/>
  <c r="BX23" i="9"/>
  <c r="AH20" i="9"/>
  <c r="BJ21" i="9"/>
  <c r="AG25" i="9"/>
  <c r="BD26" i="9"/>
  <c r="CB20" i="9"/>
  <c r="BH24" i="9"/>
  <c r="BP21" i="9"/>
  <c r="AQ22" i="9"/>
  <c r="CH25" i="9"/>
  <c r="AW27" i="9"/>
  <c r="AS23" i="9"/>
  <c r="F25" i="9"/>
  <c r="AN23" i="9"/>
  <c r="CJ23" i="9"/>
  <c r="CA24" i="9"/>
  <c r="BO21" i="9"/>
  <c r="AL27" i="9"/>
  <c r="BP24" i="9"/>
  <c r="AA26" i="9"/>
  <c r="W27" i="9"/>
  <c r="BB24" i="9"/>
  <c r="X23" i="9"/>
  <c r="AL25" i="9"/>
  <c r="V20" i="9"/>
  <c r="CP23" i="9"/>
  <c r="BI25" i="9"/>
  <c r="AK27" i="9"/>
  <c r="BG20" i="9"/>
  <c r="Y25" i="9"/>
  <c r="V27" i="9"/>
  <c r="CK25" i="9"/>
  <c r="BR23" i="9"/>
  <c r="AR21" i="9"/>
  <c r="BG26" i="9"/>
  <c r="BC25" i="9"/>
  <c r="BZ23" i="9"/>
  <c r="BO20" i="9"/>
  <c r="AC20" i="9"/>
  <c r="Q20" i="9"/>
  <c r="BG27" i="9"/>
  <c r="BX21" i="9"/>
  <c r="AP20" i="9"/>
  <c r="AQ20" i="9"/>
  <c r="K22" i="9"/>
  <c r="F21" i="9"/>
  <c r="CA25" i="9"/>
  <c r="N26" i="9"/>
  <c r="BN27" i="9"/>
  <c r="AG27" i="9"/>
  <c r="AZ23" i="9"/>
  <c r="BK23" i="9"/>
  <c r="AY20" i="9"/>
  <c r="AS21" i="9"/>
  <c r="BI21" i="9"/>
  <c r="BE25" i="9"/>
  <c r="BI26" i="9"/>
  <c r="E27" i="9"/>
  <c r="G24" i="9"/>
  <c r="AG24" i="9"/>
  <c r="AI21" i="9"/>
  <c r="BK25" i="9"/>
  <c r="BW26" i="9"/>
  <c r="L27" i="9"/>
  <c r="CE26" i="9"/>
  <c r="AY21" i="9"/>
  <c r="CE23" i="9"/>
  <c r="CN24" i="9"/>
  <c r="AL24" i="9"/>
  <c r="BL20" i="9"/>
  <c r="AQ25" i="9"/>
  <c r="F26" i="9"/>
  <c r="CA27" i="9"/>
  <c r="BB22" i="9"/>
  <c r="BW23" i="9"/>
  <c r="M24" i="9"/>
  <c r="AW20" i="9"/>
  <c r="AR24" i="9"/>
  <c r="AJ25" i="9"/>
  <c r="AX26" i="9"/>
  <c r="AZ27" i="9"/>
  <c r="CI24" i="9"/>
  <c r="K20" i="9"/>
  <c r="BR22" i="9"/>
  <c r="BK20" i="9"/>
  <c r="BM25" i="9"/>
  <c r="BY27" i="9"/>
  <c r="AS20" i="9"/>
  <c r="BG24" i="9"/>
  <c r="Z20" i="9"/>
  <c r="BY23" i="9"/>
  <c r="AK25" i="9"/>
  <c r="BN26" i="9"/>
  <c r="S25" i="9"/>
  <c r="AI26" i="9"/>
  <c r="BM23" i="9"/>
  <c r="CM22" i="9"/>
  <c r="BY20" i="9"/>
  <c r="BV20" i="9"/>
  <c r="BX27" i="9"/>
  <c r="AX20" i="9"/>
  <c r="CP22" i="9"/>
  <c r="S23" i="9"/>
  <c r="Z22" i="9"/>
  <c r="CQ22" i="9"/>
  <c r="CL26" i="9"/>
  <c r="CF21" i="9"/>
  <c r="CM23" i="9"/>
  <c r="BP20" i="9"/>
  <c r="AN20" i="9"/>
  <c r="CB26" i="9"/>
  <c r="BS23" i="9"/>
  <c r="BD27" i="9"/>
  <c r="AK21" i="9"/>
  <c r="Y20" i="9"/>
  <c r="CO24" i="9"/>
  <c r="BO24" i="9"/>
  <c r="CD22" i="9"/>
  <c r="AC22" i="9"/>
  <c r="AV21" i="9"/>
  <c r="BH20" i="9"/>
  <c r="W22" i="9"/>
  <c r="BB25" i="9"/>
  <c r="AV26" i="9"/>
  <c r="CC27" i="9"/>
  <c r="CQ26" i="9"/>
  <c r="F23" i="9"/>
  <c r="AY24" i="9"/>
  <c r="N21" i="9"/>
  <c r="CM21" i="9"/>
  <c r="BQ21" i="9"/>
  <c r="AY25" i="9"/>
  <c r="AJ26" i="9"/>
  <c r="BQ27" i="9"/>
  <c r="I24" i="9"/>
  <c r="BD23" i="9"/>
  <c r="AY22" i="9"/>
  <c r="CL25" i="9"/>
  <c r="BE26" i="9"/>
  <c r="CA22" i="9"/>
  <c r="P20" i="9"/>
  <c r="CN25" i="9"/>
  <c r="BR26" i="9"/>
  <c r="BB27" i="9"/>
  <c r="G21" i="9"/>
  <c r="CI27" i="9"/>
  <c r="BT23" i="9"/>
  <c r="O25" i="9"/>
  <c r="BX26" i="9"/>
  <c r="AF26" i="9"/>
  <c r="AJ27" i="9"/>
  <c r="AD21" i="9"/>
  <c r="CP25" i="9"/>
  <c r="CG26" i="9"/>
  <c r="DC9" i="19" s="1"/>
  <c r="AT22" i="9"/>
  <c r="BM20" i="9"/>
  <c r="BU20" i="9"/>
  <c r="AK23" i="9"/>
  <c r="CL24" i="9"/>
  <c r="CI20" i="9"/>
  <c r="CN21" i="9"/>
  <c r="BJ25" i="9"/>
  <c r="AF25" i="9"/>
  <c r="X26" i="9"/>
  <c r="CB25" i="9"/>
  <c r="CH21" i="9"/>
  <c r="AS22" i="9"/>
  <c r="M20" i="9"/>
  <c r="AL20" i="9"/>
  <c r="BJ23" i="9"/>
  <c r="CN20" i="9"/>
  <c r="AN22" i="9"/>
  <c r="AQ26" i="9"/>
  <c r="Q24" i="9"/>
  <c r="AB23" i="9"/>
  <c r="AL21" i="9"/>
  <c r="K14" i="22"/>
  <c r="F24" i="9"/>
  <c r="CC22" i="9"/>
  <c r="H23" i="9"/>
  <c r="AJ20" i="9"/>
  <c r="CC25" i="9"/>
  <c r="Z25" i="9"/>
  <c r="R26" i="9"/>
  <c r="H27" i="9"/>
  <c r="BM27" i="9"/>
  <c r="H25" i="9"/>
  <c r="S21" i="9"/>
  <c r="CC21" i="9"/>
  <c r="BN22" i="9"/>
  <c r="CH20" i="9"/>
  <c r="BA21" i="9"/>
  <c r="BW20" i="9"/>
  <c r="AG23" i="9"/>
  <c r="BV25" i="9"/>
  <c r="K26" i="9"/>
  <c r="J26" i="9"/>
  <c r="BE27" i="9"/>
  <c r="AP24" i="9"/>
  <c r="G23" i="9"/>
  <c r="CK26" i="9"/>
  <c r="BF21" i="9"/>
  <c r="AF24" i="9"/>
  <c r="BE21" i="9"/>
  <c r="AI20" i="9"/>
  <c r="AM24" i="9"/>
  <c r="BX22" i="9"/>
  <c r="CI22" i="9"/>
  <c r="L25" i="9"/>
  <c r="BC26" i="9"/>
  <c r="CP26" i="9"/>
  <c r="CK27" i="9"/>
  <c r="BY22" i="9"/>
  <c r="W21" i="9"/>
  <c r="BL22" i="9"/>
  <c r="J20" i="9"/>
  <c r="BF20" i="9"/>
  <c r="AG22" i="9"/>
  <c r="H20" i="9"/>
  <c r="R22" i="9"/>
  <c r="BE20" i="9"/>
  <c r="BV23" i="9"/>
  <c r="N25" i="9"/>
  <c r="AT26" i="9"/>
  <c r="AY26" i="9"/>
  <c r="AD27" i="9"/>
  <c r="F20" i="9"/>
  <c r="AG20" i="9"/>
  <c r="BL26" i="9"/>
  <c r="BP23" i="9"/>
  <c r="BV24" i="9"/>
  <c r="R24" i="9"/>
  <c r="BY21" i="9"/>
  <c r="AO20" i="9"/>
  <c r="BM24" i="9"/>
  <c r="CL23" i="9"/>
  <c r="BT22" i="9"/>
  <c r="BX25" i="9"/>
  <c r="CM26" i="9"/>
  <c r="AE26" i="9"/>
  <c r="U27" i="9"/>
  <c r="BL23" i="9"/>
  <c r="AH27" i="9"/>
  <c r="BB23" i="9"/>
  <c r="BB20" i="9"/>
  <c r="AE22" i="9"/>
  <c r="AV24" i="9"/>
  <c r="I21" i="9"/>
  <c r="G20" i="9"/>
  <c r="CG24" i="9"/>
  <c r="DC7" i="19" s="1"/>
  <c r="AL23" i="9"/>
  <c r="AP22" i="9"/>
  <c r="BN25" i="9"/>
  <c r="BO26" i="9"/>
  <c r="CR26" i="9"/>
  <c r="BA27" i="9"/>
  <c r="BO22" i="9"/>
  <c r="H26" i="9"/>
  <c r="BA22" i="9"/>
  <c r="AJ23" i="9"/>
  <c r="AA20" i="9"/>
  <c r="E22" i="9"/>
  <c r="Q23" i="9"/>
  <c r="CO21" i="9"/>
  <c r="P23" i="9"/>
  <c r="CP20" i="9"/>
  <c r="AD24" i="9"/>
  <c r="BA25" i="9"/>
  <c r="S26" i="9"/>
  <c r="BL27" i="9"/>
  <c r="CP27" i="9"/>
  <c r="U25" i="9"/>
  <c r="CJ25" i="9"/>
  <c r="T26" i="9"/>
  <c r="CD27" i="9"/>
  <c r="AI27" i="9"/>
  <c r="AU25" i="9"/>
  <c r="AF22" i="9"/>
  <c r="CH22" i="9"/>
  <c r="AZ20" i="9"/>
  <c r="AR20" i="9"/>
  <c r="CG23" i="9"/>
  <c r="DC6" i="19" s="1"/>
  <c r="BV21" i="9"/>
  <c r="CB22" i="9"/>
  <c r="AN24" i="9"/>
  <c r="T25" i="9"/>
  <c r="CC26" i="9"/>
  <c r="AK26" i="9"/>
  <c r="AN27" i="9"/>
  <c r="CL21" i="9"/>
  <c r="AA21" i="9"/>
  <c r="AX27" i="9"/>
  <c r="CA21" i="9"/>
  <c r="CP24" i="9"/>
  <c r="BN24" i="9"/>
  <c r="BP22" i="9"/>
  <c r="T21" i="9"/>
  <c r="BX20" i="9"/>
  <c r="CK22" i="9"/>
  <c r="K25" i="9"/>
  <c r="M26" i="9"/>
  <c r="AB26" i="9"/>
  <c r="AB27" i="9"/>
  <c r="BG22" i="9"/>
  <c r="BJ22" i="9"/>
  <c r="BN21" i="9"/>
  <c r="AU23" i="9"/>
  <c r="Z21" i="9"/>
  <c r="CG22" i="9"/>
  <c r="DC5" i="19" s="1"/>
  <c r="V24" i="9"/>
  <c r="CF25" i="9"/>
  <c r="G26" i="9"/>
  <c r="BH27" i="9"/>
  <c r="CE27" i="9"/>
  <c r="AR22" i="9"/>
  <c r="G22" i="9"/>
  <c r="G27" i="9"/>
  <c r="X20" i="9"/>
  <c r="X24" i="9"/>
  <c r="AL22" i="9"/>
  <c r="CM20" i="9"/>
  <c r="CG21" i="9"/>
  <c r="DC4" i="19" s="1"/>
  <c r="K14" i="15"/>
  <c r="CB23" i="9"/>
  <c r="BW25" i="9"/>
  <c r="BY26" i="9"/>
  <c r="CO26" i="9"/>
  <c r="BK27" i="9"/>
  <c r="Y21" i="9"/>
  <c r="BC21" i="9"/>
  <c r="BJ20" i="9"/>
  <c r="AU24" i="9"/>
  <c r="AW22" i="9"/>
  <c r="E21" i="9"/>
  <c r="T20" i="9"/>
  <c r="Z23" i="9"/>
  <c r="P25" i="9"/>
  <c r="AU26" i="9"/>
  <c r="AG26" i="9"/>
  <c r="AF27" i="9"/>
  <c r="W26" i="9"/>
  <c r="AY23" i="9"/>
  <c r="AT23" i="9"/>
  <c r="AB21" i="9"/>
  <c r="BE24" i="9"/>
  <c r="AK24" i="9"/>
  <c r="H22" i="9"/>
  <c r="AO23" i="9"/>
  <c r="AT25" i="9"/>
  <c r="BD25" i="9"/>
  <c r="CH26" i="9"/>
  <c r="BP27" i="9"/>
  <c r="CN27" i="9"/>
  <c r="BL21" i="9"/>
  <c r="BY24" i="9"/>
  <c r="BG23" i="9"/>
  <c r="I20" i="9"/>
  <c r="P21" i="9"/>
  <c r="R23" i="9"/>
  <c r="AW21" i="9"/>
  <c r="CQ20" i="9"/>
  <c r="T24" i="9"/>
  <c r="AU21" i="9"/>
  <c r="H21" i="9"/>
  <c r="AM25" i="9"/>
  <c r="BU26" i="9"/>
  <c r="AC26" i="9"/>
  <c r="BC27" i="9"/>
  <c r="M21" i="9"/>
  <c r="BJ26" i="9"/>
  <c r="CJ24" i="9"/>
  <c r="CI23" i="9"/>
  <c r="CR21" i="9"/>
  <c r="CK24" i="9"/>
  <c r="AV22" i="9"/>
  <c r="CC23" i="9"/>
  <c r="AU20" i="9"/>
  <c r="AE25" i="9"/>
  <c r="CM25" i="9"/>
  <c r="AO26" i="9"/>
  <c r="BT27" i="9"/>
  <c r="F27" i="9"/>
  <c r="CE20" i="9"/>
  <c r="CF23" i="9"/>
  <c r="AF20" i="9"/>
  <c r="AZ22" i="9"/>
  <c r="BC20" i="9"/>
  <c r="BQ23" i="9"/>
  <c r="AO21" i="9"/>
  <c r="CJ22" i="9"/>
  <c r="BD20" i="9"/>
  <c r="BC24" i="9"/>
  <c r="AZ25" i="9"/>
  <c r="I26" i="9"/>
  <c r="BQ26" i="9"/>
  <c r="S27" i="9"/>
  <c r="V25" i="9"/>
  <c r="CR24" i="9"/>
  <c r="CC24" i="9"/>
  <c r="N22" i="9"/>
  <c r="CL22" i="9"/>
  <c r="BQ24" i="9"/>
  <c r="CR25" i="9"/>
  <c r="AD25" i="9"/>
  <c r="CA26" i="9"/>
  <c r="M27" i="9"/>
  <c r="BR27" i="9"/>
  <c r="V21" i="9"/>
  <c r="CD21" i="9"/>
  <c r="AZ21" i="9"/>
  <c r="CE21" i="9"/>
  <c r="AQ23" i="9"/>
  <c r="CK21" i="9"/>
  <c r="BD22" i="9"/>
  <c r="CR20" i="9"/>
  <c r="BD24" i="9"/>
  <c r="R25" i="9"/>
  <c r="BS26" i="9"/>
  <c r="AE27" i="9"/>
  <c r="AC27" i="9"/>
  <c r="CM24" i="9"/>
  <c r="BJ24" i="9"/>
  <c r="L22" i="9"/>
  <c r="AB22" i="9"/>
  <c r="CC20" i="9"/>
  <c r="AP21" i="9"/>
  <c r="AX23" i="9"/>
  <c r="AH21" i="9"/>
  <c r="AM22" i="9"/>
  <c r="BK24" i="9"/>
  <c r="CD25" i="9"/>
  <c r="AP26" i="9"/>
  <c r="CR27" i="9"/>
  <c r="BI27" i="9"/>
  <c r="BG21" i="9"/>
  <c r="CF27" i="9"/>
  <c r="CO22" i="9"/>
  <c r="U20" i="9"/>
  <c r="S22" i="9"/>
  <c r="I23" i="9"/>
  <c r="K14" i="18"/>
  <c r="L21" i="9"/>
  <c r="BO25" i="9"/>
  <c r="BQ25" i="9"/>
  <c r="AD26" i="9"/>
  <c r="CB27" i="9"/>
  <c r="BV27"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9" i="9"/>
  <c r="P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S55" i="9"/>
  <c r="CI55" i="9"/>
  <c r="CL55" i="9"/>
  <c r="CF55" i="9"/>
  <c r="AV55" i="9"/>
  <c r="CM55" i="9"/>
  <c r="BX55" i="9"/>
  <c r="AQ55" i="9"/>
  <c r="G210" i="14"/>
  <c r="F96" i="14"/>
  <c r="J704" i="14"/>
  <c r="Q55" i="9"/>
  <c r="H400" i="14"/>
  <c r="AO55" i="9"/>
  <c r="AW55" i="9"/>
  <c r="CC55" i="9"/>
  <c r="CH55" i="9"/>
  <c r="F324" i="14"/>
  <c r="T55" i="9"/>
  <c r="J248" i="14"/>
  <c r="H324" i="14"/>
  <c r="M55" i="9"/>
  <c r="BB55" i="9"/>
  <c r="CJ55" i="9"/>
  <c r="AU55" i="9"/>
  <c r="H96" i="14"/>
  <c r="AF55" i="9"/>
  <c r="CD55" i="9"/>
  <c r="G628" i="14"/>
  <c r="I286" i="14"/>
  <c r="BZ55" i="9"/>
  <c r="AJ55" i="9"/>
  <c r="AT55" i="9"/>
  <c r="BO55" i="9"/>
  <c r="BV55" i="9"/>
  <c r="V55" i="9"/>
  <c r="H514" i="14"/>
  <c r="AR55" i="9"/>
  <c r="AZ55" i="9"/>
  <c r="J514" i="14"/>
  <c r="I400" i="14"/>
  <c r="J286" i="14"/>
  <c r="I210" i="14"/>
  <c r="H210" i="14"/>
  <c r="AS55" i="9"/>
  <c r="G134" i="15"/>
  <c r="R55" i="9"/>
  <c r="K55" i="9"/>
  <c r="F286" i="14"/>
  <c r="G248" i="14"/>
  <c r="G1692" i="21"/>
  <c r="G1882" i="22"/>
  <c r="N55" i="9"/>
  <c r="BN55" i="9"/>
  <c r="CP55" i="9"/>
  <c r="X55" i="9"/>
  <c r="AB55" i="9"/>
  <c r="F134" i="14"/>
  <c r="Y55" i="9"/>
  <c r="AY55" i="9"/>
  <c r="I362" i="14"/>
  <c r="I324" i="14"/>
  <c r="AE55" i="9"/>
  <c r="G96" i="14"/>
  <c r="F134" i="15"/>
  <c r="G172" i="15"/>
  <c r="J666" i="14"/>
  <c r="AA55" i="9"/>
  <c r="O55" i="9"/>
  <c r="W55" i="9"/>
  <c r="H172" i="14"/>
  <c r="AG55" i="9"/>
  <c r="H286" i="14"/>
  <c r="BP55" i="9"/>
  <c r="CO55" i="9"/>
  <c r="CB55" i="9"/>
  <c r="L55" i="9"/>
  <c r="F1692" i="21"/>
  <c r="J1692" i="21"/>
  <c r="I514" i="14"/>
  <c r="F172" i="14"/>
  <c r="E55" i="9"/>
  <c r="G172" i="14"/>
  <c r="BT55" i="9"/>
  <c r="F400" i="14"/>
  <c r="I96" i="14"/>
  <c r="H1882" i="22"/>
  <c r="H666" i="14"/>
  <c r="F172" i="15"/>
  <c r="J362" i="14"/>
  <c r="CQ55" i="9"/>
  <c r="I1882" i="22"/>
  <c r="H55" i="9"/>
  <c r="J400" i="14"/>
  <c r="F210" i="14"/>
  <c r="G134" i="14"/>
  <c r="J172" i="14"/>
  <c r="CA55" i="9"/>
  <c r="BL55" i="9"/>
  <c r="J1882" i="22"/>
  <c r="AX55" i="9"/>
  <c r="BQ55" i="9"/>
  <c r="BG55" i="9"/>
  <c r="I704" i="14"/>
  <c r="G400" i="14"/>
  <c r="BU55" i="9"/>
  <c r="F704" i="14"/>
  <c r="I134" i="15"/>
  <c r="BA55" i="9"/>
  <c r="AH55" i="9"/>
  <c r="BY55" i="9"/>
  <c r="J628" i="14"/>
  <c r="AK55" i="9"/>
  <c r="AM55" i="9"/>
  <c r="H1692" i="21"/>
  <c r="I172" i="15"/>
  <c r="J134" i="15"/>
  <c r="BJ55" i="9"/>
  <c r="AP55" i="9"/>
  <c r="H134" i="14"/>
  <c r="H134" i="15"/>
  <c r="BI55" i="9"/>
  <c r="I628" i="14"/>
  <c r="I1692" i="21"/>
  <c r="H704" i="14"/>
  <c r="BH55" i="9"/>
  <c r="G286" i="14"/>
  <c r="J210" i="14"/>
  <c r="BM55" i="9"/>
  <c r="F248" i="14"/>
  <c r="I134" i="14"/>
  <c r="F628" i="14"/>
  <c r="G704" i="14"/>
  <c r="AN55" i="9"/>
  <c r="BK55" i="9"/>
  <c r="U55" i="9"/>
  <c r="S55" i="9"/>
  <c r="J324" i="14"/>
  <c r="CK55" i="9"/>
  <c r="AI55" i="9"/>
  <c r="J134" i="14"/>
  <c r="BE55" i="9"/>
  <c r="BF55" i="9"/>
  <c r="F55" i="9"/>
  <c r="BC55" i="9"/>
  <c r="Z55" i="9"/>
  <c r="G55" i="9"/>
  <c r="AL55" i="9"/>
  <c r="P55" i="9"/>
  <c r="AC55" i="9"/>
  <c r="F362" i="14"/>
  <c r="BR55" i="9"/>
  <c r="J172" i="15"/>
  <c r="BD55" i="9"/>
  <c r="H248" i="14"/>
  <c r="I172" i="14"/>
  <c r="I248" i="14"/>
  <c r="G666" i="14"/>
  <c r="H172" i="15"/>
  <c r="AD55" i="9"/>
  <c r="J55" i="9"/>
  <c r="I666" i="14"/>
  <c r="H628" i="14"/>
  <c r="CE55" i="9"/>
  <c r="G362" i="14"/>
  <c r="H362" i="14"/>
  <c r="CR55" i="9"/>
  <c r="CG55" i="9"/>
  <c r="G324" i="14"/>
  <c r="F514" i="14"/>
  <c r="F1882" i="22"/>
  <c r="J96" i="14"/>
  <c r="G514" i="14"/>
  <c r="BW55" i="9"/>
  <c r="F666" i="14"/>
  <c r="CN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426" i="22"/>
  <c r="H1122" i="22"/>
  <c r="F970" i="21"/>
  <c r="G970" i="22"/>
  <c r="J1616" i="21"/>
  <c r="I1540" i="22"/>
  <c r="J1540" i="22"/>
  <c r="H1844" i="22"/>
  <c r="J1122" i="22"/>
  <c r="H1578" i="22"/>
  <c r="H1008" i="22"/>
  <c r="H1540" i="22"/>
  <c r="F1350" i="21"/>
  <c r="F1008" i="22"/>
  <c r="H1616" i="21"/>
  <c r="J970" i="21"/>
  <c r="G1350" i="21"/>
  <c r="F970" i="22"/>
  <c r="I1350" i="21"/>
  <c r="I970" i="21"/>
  <c r="H1654" i="21"/>
  <c r="I1616" i="21"/>
  <c r="J1426" i="22"/>
  <c r="G1578" i="22"/>
  <c r="F1616" i="21"/>
  <c r="J970" i="22"/>
  <c r="J1578" i="22"/>
  <c r="F1540" i="22"/>
  <c r="I1578" i="22"/>
  <c r="G970" i="21"/>
  <c r="I1426" i="22"/>
  <c r="H970" i="22"/>
  <c r="G1122" i="22"/>
  <c r="I970" i="22"/>
  <c r="F1654" i="21"/>
  <c r="J1008" i="22"/>
  <c r="I1844" i="22"/>
  <c r="H1426" i="22"/>
  <c r="G1654" i="21"/>
  <c r="F1844" i="22"/>
  <c r="J1654" i="21"/>
  <c r="F1122" i="22"/>
  <c r="G1844" i="22"/>
  <c r="I1122" i="22"/>
  <c r="I1008" i="22"/>
  <c r="H1350" i="21"/>
  <c r="J1350" i="21"/>
  <c r="I1654" i="21"/>
  <c r="J1844" i="22"/>
  <c r="G1008" i="22"/>
  <c r="F1578" i="22"/>
  <c r="G1540" i="22"/>
  <c r="G1426" i="22"/>
  <c r="G1616" i="21"/>
  <c r="H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894" i="22"/>
  <c r="I1692" i="22"/>
  <c r="H438" i="21"/>
  <c r="H704" i="22"/>
  <c r="J1160" i="21"/>
  <c r="I742" i="21"/>
  <c r="J324" i="21"/>
  <c r="J58" i="18"/>
  <c r="I1654" i="22"/>
  <c r="H134" i="18"/>
  <c r="J1236" i="21"/>
  <c r="I780" i="21"/>
  <c r="J362" i="21"/>
  <c r="I1046" i="22"/>
  <c r="G96" i="15"/>
  <c r="F476" i="14"/>
  <c r="I210" i="22"/>
  <c r="F210" i="21"/>
  <c r="J1084" i="21"/>
  <c r="I1274" i="21"/>
  <c r="J1046" i="21"/>
  <c r="I1160" i="22"/>
  <c r="F1540" i="21"/>
  <c r="F96" i="18"/>
  <c r="G856" i="22"/>
  <c r="H58" i="21"/>
  <c r="J1540" i="21"/>
  <c r="G1388" i="21"/>
  <c r="G1616" i="22"/>
  <c r="H1274" i="21"/>
  <c r="H1502" i="22"/>
  <c r="G590" i="22"/>
  <c r="F210" i="22"/>
  <c r="G172" i="22"/>
  <c r="G628" i="21"/>
  <c r="H96" i="5"/>
  <c r="F210" i="5"/>
  <c r="J1046" i="22"/>
  <c r="G286" i="22"/>
  <c r="H438" i="14"/>
  <c r="J1654" i="22"/>
  <c r="I286" i="15"/>
  <c r="F400" i="22"/>
  <c r="H552" i="14"/>
  <c r="J818" i="21"/>
  <c r="F1388" i="22"/>
  <c r="J324" i="22"/>
  <c r="J1312" i="22"/>
  <c r="J590" i="22"/>
  <c r="F286" i="15"/>
  <c r="H590" i="14"/>
  <c r="J134" i="21"/>
  <c r="J286" i="15"/>
  <c r="G704" i="21"/>
  <c r="G286" i="15"/>
  <c r="F324" i="21"/>
  <c r="G1502" i="22"/>
  <c r="J780" i="22"/>
  <c r="J818" i="22"/>
  <c r="I286" i="21"/>
  <c r="J248" i="21"/>
  <c r="I248" i="21"/>
  <c r="J476" i="21"/>
  <c r="G58" i="21"/>
  <c r="F324" i="15"/>
  <c r="G1008" i="21"/>
  <c r="J1160" i="22"/>
  <c r="G1198" i="21"/>
  <c r="H58" i="14"/>
  <c r="H400" i="22"/>
  <c r="I1502" i="21"/>
  <c r="G514" i="22"/>
  <c r="G134" i="18"/>
  <c r="H286" i="21"/>
  <c r="J1388" i="21"/>
  <c r="G856" i="21"/>
  <c r="F1388" i="21"/>
  <c r="G1236" i="22"/>
  <c r="G286" i="21"/>
  <c r="J552" i="22"/>
  <c r="H248" i="22"/>
  <c r="J1388" i="22"/>
  <c r="G210" i="22"/>
  <c r="F666" i="21"/>
  <c r="F1502" i="22"/>
  <c r="G96" i="5"/>
  <c r="F362" i="22"/>
  <c r="F58" i="13"/>
  <c r="J20" i="14"/>
  <c r="G58" i="5"/>
  <c r="F932" i="21"/>
  <c r="J20" i="5"/>
  <c r="H590" i="21"/>
  <c r="G742" i="22"/>
  <c r="G58" i="13"/>
  <c r="I932" i="21"/>
  <c r="F932" i="22"/>
  <c r="J362" i="22"/>
  <c r="G20" i="21"/>
  <c r="H666" i="21"/>
  <c r="J58" i="5"/>
  <c r="J96" i="18"/>
  <c r="G1274" i="22"/>
  <c r="J58" i="21"/>
  <c r="J1464" i="21"/>
  <c r="F590" i="14"/>
  <c r="I134" i="21"/>
  <c r="I362" i="22"/>
  <c r="H58" i="13"/>
  <c r="I666" i="22"/>
  <c r="G1464" i="21"/>
  <c r="J58" i="14"/>
  <c r="F172" i="21"/>
  <c r="I704" i="21"/>
  <c r="F780" i="22"/>
  <c r="I1274" i="22"/>
  <c r="H1388" i="21"/>
  <c r="H172" i="22"/>
  <c r="F1236" i="21"/>
  <c r="I362" i="21"/>
  <c r="G96" i="18"/>
  <c r="H628" i="22"/>
  <c r="J704" i="22"/>
  <c r="H1236" i="21"/>
  <c r="I96" i="18"/>
  <c r="J666" i="22"/>
  <c r="H20" i="13"/>
  <c r="G172" i="5"/>
  <c r="F1046" i="22"/>
  <c r="G1084" i="21"/>
  <c r="J1464" i="22"/>
  <c r="H1312" i="22"/>
  <c r="I1312" i="21"/>
  <c r="J172" i="18"/>
  <c r="I20" i="15"/>
  <c r="J742" i="21"/>
  <c r="G438" i="14"/>
  <c r="J210" i="15"/>
  <c r="I1008" i="21"/>
  <c r="G1350" i="22"/>
  <c r="G476" i="21"/>
  <c r="F1578" i="21"/>
  <c r="I552" i="21"/>
  <c r="J780" i="21"/>
  <c r="I172" i="21"/>
  <c r="G20" i="13"/>
  <c r="I58" i="5"/>
  <c r="I1464" i="21"/>
  <c r="I932" i="22"/>
  <c r="I248" i="15"/>
  <c r="G552" i="21"/>
  <c r="I628" i="21"/>
  <c r="G932" i="22"/>
  <c r="H1084" i="21"/>
  <c r="G1654" i="22"/>
  <c r="G552" i="22"/>
  <c r="J134" i="5"/>
  <c r="J932" i="21"/>
  <c r="J324" i="15"/>
  <c r="G210" i="21"/>
  <c r="H1122" i="21"/>
  <c r="F58" i="18"/>
  <c r="G666" i="21"/>
  <c r="I438" i="21"/>
  <c r="H96" i="18"/>
  <c r="F818" i="21"/>
  <c r="J1426" i="21"/>
  <c r="J20" i="21"/>
  <c r="H1464" i="21"/>
  <c r="F590" i="22"/>
  <c r="J552" i="14"/>
  <c r="H894" i="21"/>
  <c r="G96" i="22"/>
  <c r="I210" i="5"/>
  <c r="G172" i="18"/>
  <c r="F20" i="21"/>
  <c r="G438" i="21"/>
  <c r="F1464" i="21"/>
  <c r="J58" i="15"/>
  <c r="H96" i="21"/>
  <c r="J172" i="5"/>
  <c r="F58" i="21"/>
  <c r="I58" i="22"/>
  <c r="F1312" i="22"/>
  <c r="J932" i="22"/>
  <c r="J1008" i="21"/>
  <c r="G248" i="22"/>
  <c r="H1046" i="22"/>
  <c r="G704" i="22"/>
  <c r="H400" i="21"/>
  <c r="G1540" i="21"/>
  <c r="G20" i="5"/>
  <c r="J628" i="21"/>
  <c r="I666" i="21"/>
  <c r="H1578" i="21"/>
  <c r="I1768" i="22"/>
  <c r="I172" i="22"/>
  <c r="F400" i="21"/>
  <c r="G324" i="21"/>
  <c r="F96" i="13"/>
  <c r="G210" i="15"/>
  <c r="J1084" i="22"/>
  <c r="G1274" i="21"/>
  <c r="F58" i="14"/>
  <c r="F1122" i="21"/>
  <c r="H324" i="21"/>
  <c r="I20" i="14"/>
  <c r="H780" i="21"/>
  <c r="F1350" i="22"/>
  <c r="F1274" i="22"/>
  <c r="J438" i="14"/>
  <c r="J1502" i="22"/>
  <c r="H286" i="15"/>
  <c r="F324" i="22"/>
  <c r="G1464" i="22"/>
  <c r="F20" i="18"/>
  <c r="H932" i="22"/>
  <c r="F172" i="22"/>
  <c r="I894" i="21"/>
  <c r="F1768" i="22"/>
  <c r="F818" i="22"/>
  <c r="J1692" i="22"/>
  <c r="J172" i="21"/>
  <c r="G1426" i="21"/>
  <c r="H20" i="14"/>
  <c r="J1274" i="21"/>
  <c r="H172" i="21"/>
  <c r="G248" i="21"/>
  <c r="I1578" i="21"/>
  <c r="J666" i="21"/>
  <c r="J590" i="21"/>
  <c r="J704" i="21"/>
  <c r="F552" i="14"/>
  <c r="J20" i="13"/>
  <c r="I1084" i="21"/>
  <c r="F1464" i="22"/>
  <c r="I20" i="18"/>
  <c r="I552" i="22"/>
  <c r="G58" i="15"/>
  <c r="I476" i="21"/>
  <c r="H1388" i="22"/>
  <c r="F552" i="22"/>
  <c r="I58" i="21"/>
  <c r="G134" i="21"/>
  <c r="F1806" i="22"/>
  <c r="H476" i="22"/>
  <c r="H514" i="21"/>
  <c r="H704" i="21"/>
  <c r="I324" i="22"/>
  <c r="I58" i="14"/>
  <c r="F742" i="22"/>
  <c r="J894" i="22"/>
  <c r="G248" i="15"/>
  <c r="H742" i="22"/>
  <c r="J20" i="18"/>
  <c r="F1008" i="21"/>
  <c r="H438" i="22"/>
  <c r="I818" i="22"/>
  <c r="H96" i="13"/>
  <c r="F856" i="21"/>
  <c r="F438" i="22"/>
  <c r="H248" i="21"/>
  <c r="G362" i="21"/>
  <c r="J96" i="15"/>
  <c r="F514" i="22"/>
  <c r="J476" i="14"/>
  <c r="I1160" i="21"/>
  <c r="H1768" i="22"/>
  <c r="H1502" i="21"/>
  <c r="G1502" i="21"/>
  <c r="J400" i="21"/>
  <c r="G96" i="13"/>
  <c r="I210" i="15"/>
  <c r="H20" i="21"/>
  <c r="J438" i="22"/>
  <c r="J210" i="5"/>
  <c r="I96" i="5"/>
  <c r="F1084" i="22"/>
  <c r="I514" i="22"/>
  <c r="H172" i="18"/>
  <c r="I438" i="14"/>
  <c r="G1312" i="21"/>
  <c r="F780" i="21"/>
  <c r="F1160" i="22"/>
  <c r="I476" i="14"/>
  <c r="F1312" i="21"/>
  <c r="J1616" i="22"/>
  <c r="I1350" i="22"/>
  <c r="I1198" i="22"/>
  <c r="H666" i="22"/>
  <c r="G1198" i="22"/>
  <c r="H1084" i="22"/>
  <c r="J1198" i="21"/>
  <c r="J1198" i="22"/>
  <c r="I476" i="22"/>
  <c r="I324" i="21"/>
  <c r="J248" i="22"/>
  <c r="H58" i="15"/>
  <c r="I172" i="18"/>
  <c r="F1274" i="21"/>
  <c r="J96" i="5"/>
  <c r="H1464" i="22"/>
  <c r="F96" i="15"/>
  <c r="H210" i="15"/>
  <c r="J248" i="15"/>
  <c r="I1616" i="22"/>
  <c r="F704" i="22"/>
  <c r="G58" i="14"/>
  <c r="J1806" i="22"/>
  <c r="I20" i="21"/>
  <c r="I1122" i="21"/>
  <c r="G1122" i="21"/>
  <c r="G1160" i="21"/>
  <c r="J1122" i="21"/>
  <c r="F1198" i="21"/>
  <c r="I1426" i="21"/>
  <c r="G476" i="14"/>
  <c r="F552" i="21"/>
  <c r="H1692" i="22"/>
  <c r="H20" i="18"/>
  <c r="I1236" i="21"/>
  <c r="I1084" i="22"/>
  <c r="G400" i="21"/>
  <c r="F286" i="22"/>
  <c r="J476" i="22"/>
  <c r="H1654" i="22"/>
  <c r="H476" i="21"/>
  <c r="F96" i="21"/>
  <c r="J1236" i="22"/>
  <c r="J58" i="13"/>
  <c r="G362" i="22"/>
  <c r="I400" i="21"/>
  <c r="I704" i="22"/>
  <c r="H514" i="22"/>
  <c r="F96" i="22"/>
  <c r="H286" i="22"/>
  <c r="H552" i="22"/>
  <c r="F20" i="22"/>
  <c r="H1806" i="22"/>
  <c r="J1578" i="21"/>
  <c r="G780" i="21"/>
  <c r="F58" i="15"/>
  <c r="G1236" i="21"/>
  <c r="H1350" i="22"/>
  <c r="J1502" i="21"/>
  <c r="F134" i="18"/>
  <c r="G20" i="22"/>
  <c r="H590" i="22"/>
  <c r="F58" i="22"/>
  <c r="I514" i="21"/>
  <c r="F1426" i="21"/>
  <c r="F1654" i="22"/>
  <c r="I134" i="18"/>
  <c r="H58" i="5"/>
  <c r="H856" i="22"/>
  <c r="I856" i="22"/>
  <c r="H210" i="21"/>
  <c r="G1692" i="22"/>
  <c r="F20" i="5"/>
  <c r="G172" i="21"/>
  <c r="I96" i="13"/>
  <c r="J438" i="21"/>
  <c r="J628" i="22"/>
  <c r="J20" i="15"/>
  <c r="J134" i="22"/>
  <c r="H134" i="21"/>
  <c r="I856" i="21"/>
  <c r="G1388" i="22"/>
  <c r="H20" i="15"/>
  <c r="F134" i="21"/>
  <c r="H742" i="21"/>
  <c r="F438" i="21"/>
  <c r="I134" i="22"/>
  <c r="F20" i="14"/>
  <c r="I780" i="22"/>
  <c r="I1388" i="21"/>
  <c r="I172" i="5"/>
  <c r="H1160" i="22"/>
  <c r="J172" i="22"/>
  <c r="H248" i="15"/>
  <c r="G932" i="21"/>
  <c r="I1312" i="22"/>
  <c r="H96" i="22"/>
  <c r="G1578" i="21"/>
  <c r="H324" i="15"/>
  <c r="F1198" i="22"/>
  <c r="F1084" i="21"/>
  <c r="H210" i="5"/>
  <c r="G1046" i="22"/>
  <c r="G438" i="22"/>
  <c r="F704" i="21"/>
  <c r="I628" i="22"/>
  <c r="F96" i="5"/>
  <c r="F172" i="18"/>
  <c r="H362" i="21"/>
  <c r="J20" i="22"/>
  <c r="I96" i="21"/>
  <c r="G818" i="21"/>
  <c r="I210" i="21"/>
  <c r="I818" i="21"/>
  <c r="H552" i="21"/>
  <c r="J894" i="21"/>
  <c r="F476" i="22"/>
  <c r="H856" i="21"/>
  <c r="H58" i="18"/>
  <c r="F628" i="21"/>
  <c r="H20" i="5"/>
  <c r="H1730" i="22"/>
  <c r="I286" i="22"/>
  <c r="G1730" i="22"/>
  <c r="I1388" i="22"/>
  <c r="J286" i="21"/>
  <c r="G1768" i="22"/>
  <c r="I1046" i="21"/>
  <c r="G96" i="21"/>
  <c r="H172" i="5"/>
  <c r="I1730" i="22"/>
  <c r="F286" i="21"/>
  <c r="J1350" i="22"/>
  <c r="J210" i="21"/>
  <c r="J58" i="22"/>
  <c r="G590" i="21"/>
  <c r="G20" i="14"/>
  <c r="J96" i="21"/>
  <c r="F894" i="21"/>
  <c r="J514" i="22"/>
  <c r="G134" i="5"/>
  <c r="J96" i="22"/>
  <c r="I1464" i="22"/>
  <c r="J552" i="21"/>
  <c r="I20" i="13"/>
  <c r="G894" i="21"/>
  <c r="F666" i="22"/>
  <c r="G742" i="21"/>
  <c r="F476" i="21"/>
  <c r="G894" i="22"/>
  <c r="F248" i="15"/>
  <c r="I58" i="13"/>
  <c r="H1540" i="21"/>
  <c r="F856" i="22"/>
  <c r="I400" i="22"/>
  <c r="H58" i="22"/>
  <c r="F1730" i="22"/>
  <c r="H1046" i="21"/>
  <c r="G58" i="18"/>
  <c r="J134" i="18"/>
  <c r="I894" i="22"/>
  <c r="J1730" i="22"/>
  <c r="I742" i="22"/>
  <c r="H1198" i="21"/>
  <c r="F1502" i="21"/>
  <c r="H362" i="22"/>
  <c r="J856" i="22"/>
  <c r="I552" i="14"/>
  <c r="J96" i="13"/>
  <c r="I590" i="21"/>
  <c r="I20" i="5"/>
  <c r="I58" i="15"/>
  <c r="F1616" i="22"/>
  <c r="H1236" i="22"/>
  <c r="I134" i="5"/>
  <c r="J1768" i="22"/>
  <c r="J1274" i="22"/>
  <c r="I58" i="18"/>
  <c r="G628" i="22"/>
  <c r="G1084" i="22"/>
  <c r="I324" i="15"/>
  <c r="H20" i="22"/>
  <c r="G552" i="14"/>
  <c r="F742" i="21"/>
  <c r="H134" i="5"/>
  <c r="I96" i="15"/>
  <c r="F438" i="14"/>
  <c r="J210" i="22"/>
  <c r="G514" i="21"/>
  <c r="G818" i="22"/>
  <c r="I590" i="22"/>
  <c r="H1008" i="21"/>
  <c r="F1692" i="22"/>
  <c r="H818" i="21"/>
  <c r="G58" i="22"/>
  <c r="J1312" i="21"/>
  <c r="G324" i="22"/>
  <c r="H932" i="21"/>
  <c r="F894" i="22"/>
  <c r="F248" i="21"/>
  <c r="H628" i="21"/>
  <c r="G1046" i="21"/>
  <c r="J514" i="21"/>
  <c r="I590" i="14"/>
  <c r="J856" i="21"/>
  <c r="H1426" i="21"/>
  <c r="H210" i="22"/>
  <c r="F1160" i="21"/>
  <c r="G1806" i="22"/>
  <c r="H1312" i="21"/>
  <c r="G590" i="14"/>
  <c r="H134" i="22"/>
  <c r="J590" i="14"/>
  <c r="F590" i="21"/>
  <c r="G1312" i="22"/>
  <c r="I1236" i="22"/>
  <c r="G400" i="22"/>
  <c r="G20" i="18"/>
  <c r="F210" i="15"/>
  <c r="H1274" i="22"/>
  <c r="F362" i="21"/>
  <c r="J400" i="22"/>
  <c r="G476" i="22"/>
  <c r="F134" i="5"/>
  <c r="I20" i="22"/>
  <c r="F172" i="5"/>
  <c r="G20" i="15"/>
  <c r="G666" i="22"/>
  <c r="G324" i="15"/>
  <c r="I1806" i="22"/>
  <c r="F1236" i="22"/>
  <c r="G210" i="5"/>
  <c r="H324" i="22"/>
  <c r="F20" i="15"/>
  <c r="H780" i="22"/>
  <c r="I248" i="22"/>
  <c r="H476" i="14"/>
  <c r="H1198" i="22"/>
  <c r="G780" i="22"/>
  <c r="I438" i="22"/>
  <c r="I1502" i="22"/>
  <c r="F20" i="13"/>
  <c r="H96" i="15"/>
  <c r="I96" i="22"/>
  <c r="F514" i="21"/>
  <c r="F1046" i="21"/>
  <c r="J286" i="22"/>
  <c r="F134" i="22"/>
  <c r="F58" i="5"/>
  <c r="G134" i="22"/>
  <c r="J742" i="22"/>
  <c r="H1160" i="21"/>
  <c r="I1198" i="21"/>
  <c r="F248" i="22"/>
  <c r="G1160" i="22"/>
  <c r="I1540" i="21"/>
  <c r="H1616" i="22"/>
  <c r="H818" i="22"/>
  <c r="F628" i="22"/>
  <c r="G13" i="14" l="1"/>
  <c r="K13" i="22"/>
  <c r="G14" i="5"/>
  <c r="G13" i="13"/>
  <c r="K12" i="21"/>
  <c r="K13" i="14"/>
  <c r="G14" i="22"/>
  <c r="G13" i="22"/>
  <c r="G12" i="14"/>
  <c r="K12" i="13"/>
  <c r="G12" i="22"/>
  <c r="G12" i="5"/>
  <c r="G14" i="15"/>
  <c r="G12" i="15"/>
  <c r="K13" i="13"/>
  <c r="G13" i="15"/>
  <c r="G13" i="18"/>
  <c r="K12" i="5"/>
  <c r="G12" i="21"/>
  <c r="K13" i="21"/>
  <c r="K13" i="15"/>
  <c r="G13" i="21"/>
  <c r="K13" i="5"/>
  <c r="K12" i="22"/>
  <c r="K12" i="14"/>
  <c r="G13" i="5"/>
  <c r="G14" i="18"/>
  <c r="K13" i="18"/>
  <c r="K12" i="18"/>
  <c r="K12" i="15"/>
  <c r="G14" i="13"/>
  <c r="G14" i="14"/>
  <c r="G12" i="13"/>
  <c r="G12" i="18"/>
  <c r="G14" i="21"/>
  <c r="K15" i="15" l="1"/>
  <c r="K15" i="18"/>
  <c r="K15" i="22"/>
  <c r="K15" i="21"/>
  <c r="G15" i="15"/>
  <c r="G15" i="5"/>
  <c r="G15" i="21"/>
  <c r="G15" i="22"/>
  <c r="G15" i="18"/>
  <c r="K15" i="5"/>
  <c r="K15" i="13"/>
  <c r="G15" i="13"/>
  <c r="K15" i="14"/>
  <c r="G15" i="14"/>
  <c r="L14" i="13" l="1"/>
  <c r="H12" i="13"/>
  <c r="H13" i="13"/>
  <c r="L12" i="13"/>
  <c r="H14" i="13"/>
  <c r="L13" i="13"/>
  <c r="L12" i="22"/>
  <c r="L14" i="22"/>
  <c r="H12" i="22"/>
  <c r="L13" i="22"/>
  <c r="H14" i="22"/>
  <c r="H13" i="22"/>
  <c r="H14" i="21"/>
  <c r="L14" i="21"/>
  <c r="H13" i="21"/>
  <c r="H12" i="21"/>
  <c r="L13" i="21"/>
  <c r="L12" i="21"/>
  <c r="L12" i="5"/>
  <c r="L13" i="5"/>
  <c r="H13" i="5"/>
  <c r="L14" i="5"/>
  <c r="H14" i="5"/>
  <c r="H12" i="5"/>
  <c r="H14" i="18"/>
  <c r="L14" i="18"/>
  <c r="L12" i="18"/>
  <c r="H12" i="18"/>
  <c r="L13" i="18"/>
  <c r="H13" i="18"/>
  <c r="H14" i="14"/>
  <c r="H12" i="14"/>
  <c r="L13" i="14"/>
  <c r="L14" i="14"/>
  <c r="H13" i="14"/>
  <c r="L12" i="14"/>
  <c r="H13" i="15"/>
  <c r="L14" i="15"/>
  <c r="L13" i="15"/>
  <c r="H14" i="15"/>
  <c r="L12" i="15"/>
  <c r="H12" i="15"/>
  <c r="L15" i="21" l="1"/>
  <c r="H15" i="5"/>
  <c r="H15" i="21"/>
  <c r="L15" i="22"/>
  <c r="H15" i="14"/>
  <c r="L15" i="13"/>
  <c r="H15" i="18"/>
  <c r="L15" i="18"/>
  <c r="L15" i="5"/>
  <c r="H15" i="15"/>
  <c r="H15" i="13"/>
  <c r="L15" i="15"/>
  <c r="L15" i="14"/>
  <c r="H1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<sst xmlns="http://schemas.openxmlformats.org/spreadsheetml/2006/main" count="2931" uniqueCount="509">
  <si>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</si>
  <si>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</si>
  <si>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</si>
  <si>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</si>
  <si>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</si>
  <si>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</si>
  <si>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</si>
  <si>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</si>
  <si>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</si>
  <si>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</si>
  <si>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</si>
  <si>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</si>
  <si>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</si>
  <si>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</si>
  <si>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</si>
  <si>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</si>
  <si>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</si>
  <si>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</si>
  <si>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</si>
  <si>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</si>
  <si>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</si>
  <si>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</si>
  <si>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</si>
  <si>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</si>
  <si>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</si>
  <si>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</si>
  <si>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</si>
  <si>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</si>
  <si>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</si>
  <si>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</si>
  <si>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</si>
  <si>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</si>
  <si>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</si>
  <si>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</si>
  <si>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</si>
  <si>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</si>
  <si>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</si>
  <si>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</si>
  <si>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</si>
  <si>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</si>
  <si>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</si>
  <si>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</si>
  <si>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</si>
  <si>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</si>
  <si>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</si>
  <si>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</si>
  <si>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</si>
  <si>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</si>
  <si>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</si>
  <si>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</si>
  <si>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</si>
  <si>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</si>
  <si>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</si>
  <si>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</si>
  <si>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</si>
  <si>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</si>
  <si>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</si>
  <si>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</si>
  <si>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</si>
  <si>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</si>
  <si>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</si>
  <si>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</si>
  <si>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</si>
  <si>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</si>
  <si>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</si>
  <si>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</si>
  <si>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</si>
  <si>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</si>
  <si>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</si>
  <si>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</si>
  <si>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</si>
  <si>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</si>
  <si>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</si>
  <si>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</si>
  <si>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</si>
  <si>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</si>
  <si>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</si>
  <si>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</si>
  <si>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</si>
  <si>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</si>
  <si>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</si>
  <si>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</si>
  <si>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</si>
  <si>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</si>
  <si>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</si>
  <si>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</si>
  <si>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</si>
  <si>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</si>
  <si>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</si>
  <si>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</si>
  <si>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</si>
  <si>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</si>
  <si>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</si>
  <si>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</si>
  <si>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</si>
  <si>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</si>
  <si>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</si>
  <si>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</si>
  <si>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</si>
  <si>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</si>
  <si>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</si>
  <si>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</si>
  <si>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</si>
  <si>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</si>
  <si>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</si>
  <si>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</si>
  <si>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</si>
  <si>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</si>
  <si>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</si>
  <si>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</si>
  <si>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</si>
  <si>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</si>
  <si>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</si>
  <si>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</si>
  <si>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</si>
  <si>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</si>
  <si>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</si>
  <si>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</si>
  <si>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</si>
  <si>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</si>
  <si>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</si>
  <si>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</si>
  <si>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</si>
  <si>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</si>
  <si>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</si>
  <si>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</si>
  <si>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</si>
  <si>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</si>
  <si>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</si>
  <si>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</si>
  <si>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</si>
  <si>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</si>
  <si>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</si>
  <si>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</si>
  <si>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</si>
  <si>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</si>
  <si>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</si>
  <si>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</si>
  <si>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</si>
  <si>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</si>
  <si>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</si>
  <si>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</si>
  <si>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</si>
  <si>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</si>
  <si>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</si>
  <si>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</si>
  <si>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</si>
  <si>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</si>
  <si>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</si>
  <si>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</si>
  <si>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</si>
  <si>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</si>
  <si>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</si>
  <si>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</si>
  <si>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</si>
  <si>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</si>
  <si>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</si>
  <si>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</si>
  <si>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</si>
  <si>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</si>
  <si>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</si>
  <si>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</si>
  <si>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</si>
  <si>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</si>
  <si>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</si>
  <si>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</si>
  <si>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</si>
  <si>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</si>
  <si>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</si>
  <si>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</si>
  <si>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</si>
  <si>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</si>
  <si>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</si>
  <si>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</si>
  <si>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</si>
  <si>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</si>
  <si>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</si>
  <si>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</si>
  <si>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</si>
  <si>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</si>
  <si>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</si>
  <si>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</si>
  <si>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</si>
  <si>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</si>
  <si>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</si>
  <si>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</si>
  <si>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</si>
  <si>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</si>
  <si>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</si>
  <si>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</si>
  <si>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</si>
  <si>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</si>
  <si>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</si>
  <si>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</si>
  <si>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</si>
  <si>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</si>
  <si>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</si>
  <si>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</si>
  <si>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</si>
  <si>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</si>
  <si>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</si>
  <si>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</si>
  <si>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</si>
  <si>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</si>
  <si>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</si>
  <si>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</si>
  <si>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</si>
  <si>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</si>
  <si>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</si>
  <si>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</si>
  <si>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</si>
  <si>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</si>
  <si>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</si>
  <si>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</si>
  <si>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</si>
  <si>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</si>
  <si>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</si>
  <si>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</si>
  <si>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</si>
  <si>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</si>
  <si>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</si>
  <si>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</si>
  <si>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</si>
  <si>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</si>
  <si>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</si>
  <si>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</si>
  <si>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</si>
  <si>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</si>
  <si>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</si>
  <si>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</si>
  <si>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</si>
  <si>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</si>
  <si>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</si>
  <si>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</si>
  <si>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</si>
  <si>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</si>
  <si>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</si>
  <si>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</si>
  <si>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</si>
  <si>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</si>
  <si>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</si>
  <si>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</si>
  <si>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</si>
  <si>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</si>
  <si>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</si>
  <si>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</si>
  <si>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</si>
  <si>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</si>
  <si>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</si>
  <si>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</si>
  <si>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</si>
  <si>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</si>
  <si>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</si>
  <si>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</si>
  <si>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</si>
  <si>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</si>
  <si>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</si>
  <si>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</si>
  <si>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</si>
  <si>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</si>
  <si>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</si>
  <si>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</si>
  <si>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</si>
  <si>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</si>
  <si>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</si>
  <si>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</si>
  <si>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</si>
  <si>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</si>
  <si>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</si>
  <si>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</si>
  <si>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</si>
  <si>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</si>
  <si>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</si>
  <si>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</si>
  <si>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</si>
  <si>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</si>
  <si>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</si>
  <si>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</si>
  <si>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</si>
  <si>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</si>
  <si>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</si>
  <si>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</si>
  <si>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</si>
  <si>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</si>
  <si>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</si>
  <si>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</si>
  <si>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</si>
  <si>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</si>
  <si>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</si>
  <si>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</si>
  <si>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</si>
  <si>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</si>
  <si>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</si>
  <si>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</si>
  <si>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</si>
  <si>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</si>
  <si>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</si>
  <si>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</si>
  <si>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</si>
  <si>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</si>
  <si>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</si>
  <si>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</si>
  <si>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</si>
  <si>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</si>
  <si>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</si>
  <si>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</si>
  <si>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</si>
  <si>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</si>
  <si>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</si>
  <si>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</si>
  <si>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</si>
  <si>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</si>
  <si>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</si>
  <si>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</si>
  <si>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</si>
  <si>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</si>
  <si>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</si>
  <si>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</si>
  <si>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</si>
  <si>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</si>
  <si>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</si>
  <si>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</si>
  <si>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</si>
  <si>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</si>
  <si>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</si>
  <si>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</si>
  <si>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</si>
  <si>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</si>
  <si>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</si>
  <si>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</si>
  <si>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</si>
  <si>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</si>
  <si>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</si>
  <si>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</si>
  <si>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</si>
  <si>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</si>
  <si>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</si>
  <si>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</si>
  <si>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</si>
  <si>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</si>
  <si>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</si>
  <si>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</si>
  <si>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</si>
  <si>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</si>
  <si>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</si>
  <si>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</si>
  <si>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</si>
  <si>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</si>
  <si>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</si>
  <si>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</si>
  <si>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</si>
  <si>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</si>
  <si>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</si>
  <si>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</si>
  <si>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</si>
  <si>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</si>
  <si>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</si>
  <si>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</si>
  <si>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</si>
  <si>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</si>
  <si>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</si>
  <si>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</si>
  <si>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</si>
  <si>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</si>
  <si>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</si>
  <si>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</si>
  <si>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</si>
  <si>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</si>
  <si>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</si>
  <si>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</si>
  <si>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</si>
  <si>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</si>
  <si>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</si>
  <si>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</si>
  <si>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</si>
  <si>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</si>
  <si>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</si>
  <si>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</si>
  <si>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</si>
  <si>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</si>
  <si>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</si>
  <si>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</si>
  <si>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</si>
  <si>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</si>
  <si>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</si>
  <si>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</si>
  <si>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</si>
  <si>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</si>
  <si>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</si>
  <si>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</si>
  <si>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</si>
  <si>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</si>
  <si>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</si>
  <si>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</si>
  <si>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</si>
  <si>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</si>
  <si>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</si>
  <si>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</si>
  <si>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</si>
  <si>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</si>
  <si>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</si>
  <si>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</si>
  <si>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</si>
  <si>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</si>
  <si>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</si>
  <si>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</si>
  <si>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</si>
  <si>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</si>
  <si>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</si>
  <si>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</si>
  <si>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</si>
  <si>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</si>
  <si>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</si>
  <si>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</si>
  <si>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</si>
  <si>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</si>
  <si>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</si>
  <si>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</si>
  <si>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</si>
  <si>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</si>
  <si>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</si>
  <si>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</si>
  <si>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</si>
  <si>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</si>
  <si>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</si>
  <si>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</si>
  <si>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</si>
  <si>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</si>
  <si>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</si>
  <si>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</si>
  <si>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</si>
  <si>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</si>
  <si>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</si>
  <si>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</si>
  <si>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</si>
  <si>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</si>
  <si>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</si>
  <si>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</si>
  <si>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</si>
  <si>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</si>
  <si>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</si>
  <si>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</si>
  <si>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</si>
  <si>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</si>
  <si>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</si>
  <si>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</si>
  <si>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</si>
  <si>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</si>
  <si>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</si>
  <si>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</si>
  <si>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</si>
  <si>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</si>
  <si>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</si>
  <si>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</si>
  <si>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</si>
  <si>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</si>
  <si>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</si>
  <si>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</si>
  <si>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</si>
  <si>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</si>
  <si>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</si>
  <si>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</si>
  <si>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</si>
  <si>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</si>
  <si>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</si>
  <si>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</si>
  <si>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</si>
  <si>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</si>
  <si>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</si>
  <si>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</si>
  <si>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</si>
  <si>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</si>
  <si>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</si>
  <si>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</si>
  <si>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</si>
  <si>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</si>
  <si>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</si>
  <si>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</si>
  <si>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</si>
  <si>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</si>
  <si>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</si>
  <si>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</si>
  <si>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Tribunal Administrativo de Contratación Pública</t>
  </si>
  <si>
    <t>https://www.comunidad.madrid/tacp</t>
  </si>
  <si>
    <t>Se revisan las páginas del dominio</t>
  </si>
  <si>
    <t>PORTAL TRIBUNAL ADMINISTRATIVO DE CONTRATACIÓN PÚBLICA DE LA COMUNIDAD DE MADRID</t>
  </si>
  <si>
    <t>Home</t>
  </si>
  <si>
    <t>Página Web</t>
  </si>
  <si>
    <t>Presentación electrónica</t>
  </si>
  <si>
    <t>https://www.comunidad.madrid/tacp/el-tribunal/presentacion-electronica-e-impresos-normalizados</t>
  </si>
  <si>
    <t>Home - El tribunal (Presentación electrónica)</t>
  </si>
  <si>
    <t>Memorias</t>
  </si>
  <si>
    <t>https://www.comunidad.madrid/tacp/memorias</t>
  </si>
  <si>
    <t>Home - Publicaciones (Memorias)</t>
  </si>
  <si>
    <t>https://www.comunidad.madrid/tacp/busquedaresoluciones</t>
  </si>
  <si>
    <t>Buscador de resoluciones</t>
  </si>
  <si>
    <t>Home - Buscador de resoluciones</t>
  </si>
  <si>
    <t>Novedades</t>
  </si>
  <si>
    <t>https://www.comunidad.madrid/tacp/novedades/publicacion-recursos-especiales-en-perfil-contratante</t>
  </si>
  <si>
    <t>Home - Novedades</t>
  </si>
  <si>
    <t>Aviso Legal</t>
  </si>
  <si>
    <t>https://www.comunidad.madrid/tacp/aviso-legal</t>
  </si>
  <si>
    <t>Footer - Aviso Legal</t>
  </si>
  <si>
    <t>https://www.comunidad.madrid/tacp/accesibilidad</t>
  </si>
  <si>
    <t>Accesibilidad</t>
  </si>
  <si>
    <t>Footer - Accesibilidad</t>
  </si>
  <si>
    <t>Mapa Web</t>
  </si>
  <si>
    <t>https://www.comunidad.madrid/tacp/sitemap</t>
  </si>
  <si>
    <t>Footer - Mapa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</si>
</sst>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00B050"/>
        </patternFill>
      </fill>
    </dxf>
    <dxf>
      <fill>
        <patternFill>
          <bgColor rgb="FFFF0000"/>
        </patternFill>
      </fill>
    </dxf>
    <dxf>
      <font>
        <b/>
        <i val="0"/>
        <sz val="10"/>
        <color rgb="FF006600"/>
        <name val="Arial"/>
      </font>
      <fill>
        <patternFill>
          <bgColor rgb="FFEDF9F4"/>
        </patternFill>
      </fill>
    </dxf>
    <dxf>
      <font>
        <b/>
        <i val="0"/>
        <strike val="0"/>
        <outline val="0"/>
        <shadow val="0"/>
        <u val="none"/>
        <sz val="8"/>
        <color rgb="FFCC0000"/>
        <name val="Arial"/>
      </font>
      <fill>
        <patternFill>
          <bgColor rgb="FFFDEAEC"/>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alignment horizontal="center" vertical="bottom" textRotation="0" wrapText="0" indent="0" shrinkToFit="0"/>
    </dxf>
    <dxf>
      <font>
        <b/>
        <i val="0"/>
        <strike val="0"/>
        <outline val="0"/>
        <shadow val="0"/>
        <u val="none"/>
        <sz val="8"/>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65" zoomScale="120" zoomScaleNormal="120" workbookViewId="0">
      <selection activeCell="D209" sqref="D209:D216"/>
    </sheetView>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48</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48</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4" stopIfTrue="1" operator="equal">
      <formula>"Pasa"</formula>
    </cfRule>
    <cfRule type="cellIs" dxfId="113" priority="465" stopIfTrue="1" operator="equal">
      <formula>"Falla"</formula>
    </cfRule>
    <cfRule type="cellIs" dxfId="112" priority="473" stopIfTrue="1" operator="equal">
      <formula>"N/T"</formula>
    </cfRule>
    <cfRule type="cellIs" dxfId="111" priority="472" stopIfTrue="1" operator="equal">
      <formula>"N/A"</formula>
    </cfRule>
    <cfRule type="cellIs" dxfId="110" priority="471" stopIfTrue="1" operator="equal">
      <formula>"Falla"</formula>
    </cfRule>
    <cfRule type="cellIs" dxfId="109" priority="470" stopIfTrue="1" operator="equal">
      <formula>"Pasa"</formula>
    </cfRule>
    <cfRule type="expression" dxfId="108" priority="469" stopIfTrue="1">
      <formula>ISBLANK(D19)</formula>
    </cfRule>
    <cfRule type="cellIs" dxfId="107" priority="468" stopIfTrue="1" operator="equal">
      <formula>"N/D"</formula>
    </cfRule>
    <cfRule type="cellIs" dxfId="106" priority="467" stopIfTrue="1" operator="equal">
      <formula>"N/T"</formula>
    </cfRule>
    <cfRule type="cellIs" dxfId="105" priority="466" stopIfTrue="1" operator="equal">
      <formula>"N/A"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5" zoomScale="102" zoomScaleNormal="102" workbookViewId="0">
      <selection activeCell="D171" sqref="D171:D178"/>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24</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8</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8</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92</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8</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8</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8</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5" zoomScale="70" zoomScaleNormal="70" workbookViewId="0">
      <selection activeCell="N2" sqref="N2"/>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21 (22,83 %)</v>
      </c>
      <c r="F8" s="38" t="str">
        <f ca="1">CONCATENATE(COUNTIF(E55:CR55,"NO CONFORME")," (",ROUND(COUNTIF(E55:CR55,"NO CONFORME")*100/COUNTA($E$19:CR$19),2)," %)")</f>
        <v>16 (17,39 %)</v>
      </c>
      <c r="G8" s="39" t="str">
        <f ca="1">CONCATENATE(COUNTIF(E55:CR55,"N/A")," (",ROUND(COUNTIF(E55:CR55,"N/A")*100/COUNTA($E$19:CR$19),2)," %)")</f>
        <v>55 (59,78 %)</v>
      </c>
      <c r="H8" s="39">
        <f ca="1">COUNTIF(E55:CR55,"ERROR")</f>
        <v>0</v>
      </c>
      <c r="I8" s="40">
        <f ca="1">COUNTIF(E55:CR55,"EN CURSO")</f>
        <v>0</v>
      </c>
      <c r="J8" s="187">
        <f ca="1">SUM(VALUE(LEFT(E8,SEARCH(" ",E8)-1)),VALUE(LEFT(F8,SEARCH(" ",F8)-1)))</f>
        <v>37</v>
      </c>
      <c r="K8" s="41" t="s">
        <v>263</v>
      </c>
      <c r="L8" s="38">
        <f ca="1">COUNTIF( $E$20:INDIRECT("$CR$" &amp;  SUM(19,COUNTIFS(B20:B54,"&lt;&gt;"))),"Pasa")+ COUNTIF($E$61:INDIRECT("$AW$" &amp;  SUM(60,COUNTIFS(B61:B95,"&lt;&gt;"))),"Pasa")</f>
        <v>202</v>
      </c>
      <c r="M8" s="42">
        <f ca="1">IF(($L$11+$P$11)=0,0,L8/($L$11+$P$11))</f>
        <v>0.27445652173913043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72</v>
      </c>
      <c r="M9" s="42">
        <f ca="1">IF(($L$11+$P$11)=0,0,L9/($L$11+$P$11))</f>
        <v>9.7826086956521743E-2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15,33 %</v>
      </c>
      <c r="F10" s="192" t="str">
        <f ca="1">CONCATENATE(ROUND(F11/137*100,2)," %")</f>
        <v>11,68 %</v>
      </c>
      <c r="G10" s="192" t="str">
        <f ca="1">CONCATENATE(ROUND(G11/137*100,2)," %")</f>
        <v>72,99 %</v>
      </c>
      <c r="H10" s="192" t="str">
        <f ca="1">CONCATENATE(ROUND(H11/137*100,2)," %")</f>
        <v>0 %</v>
      </c>
      <c r="I10" s="194" t="str">
        <f ca="1">CONCATENATE(ROUND(I11/137*100,2)," %")</f>
        <v>0 %</v>
      </c>
      <c r="J10" s="195"/>
      <c r="K10" s="41" t="s">
        <v>97</v>
      </c>
      <c r="L10" s="38">
        <f ca="1">COUNTIF( $E$20:INDIRECT("$CR$" &amp;  SUM(19,COUNTIFS(B20:B54,"&lt;&gt;"))),"N/A")+COUNTIF($E$61:INDIRECT("$AW$" &amp;  SUM(60,COUNTIFS(B61:B95,"&lt;&gt;"))),"N/A")</f>
        <v>462</v>
      </c>
      <c r="M10" s="42">
        <f ca="1">IF(($L$11+$P$11)=0,0,L10/($L$11+$P$11))</f>
        <v>0.62771739130434778</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21</v>
      </c>
      <c r="F11" s="193">
        <f ca="1">SUM(VALUE(LEFT(F8,SEARCH(" ",F8)-1)),VALUE(LEFT(F9,SEARCH(" ",F9)-1)))</f>
        <v>16</v>
      </c>
      <c r="G11" s="193">
        <f ca="1">SUM(VALUE(LEFT(G8,SEARCH(" ",G8)-1)),VALUE(LEFT(G9,SEARCH(" ",G9)-1)))</f>
        <v>100</v>
      </c>
      <c r="H11" s="193">
        <f ca="1">SUM(H8:H9)</f>
        <v>0</v>
      </c>
      <c r="I11" s="193">
        <f ca="1">SUM(I8:I9)</f>
        <v>0</v>
      </c>
      <c r="K11" s="43" t="s">
        <v>266</v>
      </c>
      <c r="L11" s="203">
        <f ca="1">SUM(L8:L10)</f>
        <v>736</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5.68</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Presentación electrónica</v>
      </c>
      <c r="D21" s="74" t="str" cm="1">
        <f t="array" ref="D21">IFERROR(INDEX('03.Muestra'!$F$8:$F$42,SMALL(IF("Página Web"='03.Muestra'!$D$8:$D$42,ROW('03.Muestra'!$F$8:$F$42)-MIN(ROW('03.Muestra'!$D$8:$D$42))+1,""),ROW()-19)),"")</f>
        <v>https://www.comunidad.madrid/tacp/el-tribunal/presentacion-electronica-e-impresos-normalizados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Memorias</v>
      </c>
      <c r="D22" s="74" t="str" cm="1">
        <f t="array" ref="D22">IFERROR(INDEX('03.Muestra'!$F$8:$F$42,SMALL(IF("Página Web"='03.Muestra'!$D$8:$D$42,ROW('03.Muestra'!$F$8:$F$42)-MIN(ROW('03.Muestra'!$D$8:$D$42))+1,""),ROW()-19)),"")</f>
        <v>https://www.comunidad.madrid/tacp/memorias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Buscador de resoluciones</v>
      </c>
      <c r="D23" s="74" t="str" cm="1">
        <f t="array" ref="D23">IFERROR(INDEX('03.Muestra'!$F$8:$F$42,SMALL(IF("Página Web"='03.Muestra'!$D$8:$D$42,ROW('03.Muestra'!$F$8:$F$42)-MIN(ROW('03.Muestra'!$D$8:$D$42))+1,""),ROW()-19)),"")</f>
        <v>https://www.comunidad.madrid/tacp/busquedaresoluciones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Falla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Pasa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Novedades</v>
      </c>
      <c r="D24" s="74" t="str" cm="1">
        <f t="array" ref="D24">IFERROR(INDEX('03.Muestra'!$F$8:$F$42,SMALL(IF("Página Web"='03.Muestra'!$D$8:$D$42,ROW('03.Muestra'!$F$8:$F$42)-MIN(ROW('03.Muestra'!$D$8:$D$42))+1,""),ROW()-19)),"")</f>
        <v>https://www.comunidad.madrid/tacp/novedades/publicacion-recursos-especiales-en-perfil-contratante</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Aviso Legal</v>
      </c>
      <c r="D25" s="74" t="str" cm="1">
        <f t="array" ref="D25">IFERROR(INDEX('03.Muestra'!$F$8:$F$42,SMALL(IF("Página Web"='03.Muestra'!$D$8:$D$42,ROW('03.Muestra'!$F$8:$F$42)-MIN(ROW('03.Muestra'!$D$8:$D$42))+1,""),ROW()-19)),"")</f>
        <v>https://www.comunidad.madrid/tacp/aviso-legal</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https://www.comunidad.madrid/tacp/accesibilidad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
      <c r="B27" s="39" cm="1">
        <f t="array" ref="B27">IFERROR(INDEX('03.Muestra'!$B$8:$B$42,SMALL(IF("Página Web"='03.Muestra'!$D$8:$D$42,ROW('03.Muestra'!$B$8:$B$42)-MIN(ROW('03.Muestra'!$D$8:$D$42))+1,""),ROW()-19)),"")</f>
        <v>8</v>
      </c>
      <c r="C27" s="73" t="str" cm="1">
        <f t="array" ref="C27">IFERROR(INDEX('03.Muestra'!$C$8:$C$42,SMALL(IF("Página Web"='03.Muestra'!$D$8:$D$42,ROW('03.Muestra'!$C$8:$C$42)-MIN(ROW('03.Muestra'!$D$8:$D$42))+1,""),ROW()-19)),"")</f>
        <v>Mapa Web</v>
      </c>
      <c r="D27" s="74" t="str" cm="1">
        <f t="array" ref="D27">IFERROR(INDEX('03.Muestra'!$F$8:$F$42,SMALL(IF("Página Web"='03.Muestra'!$D$8:$D$42,ROW('03.Muestra'!$F$8:$F$42)-MIN(ROW('03.Muestra'!$D$8:$D$42))+1,""),ROW()-19)),"")</f>
        <v>https://www.comunidad.madrid/tacp/sitemap</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Falla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83" operator="equal">
      <formula>"N/D"</formula>
    </cfRule>
    <cfRule type="cellIs" dxfId="15" priority="782" operator="equal">
      <formula>"N/T"</formula>
    </cfRule>
    <cfRule type="cellIs" dxfId="14" priority="780" operator="equal">
      <formula>"Falla"</formula>
    </cfRule>
    <cfRule type="cellIs" dxfId="13" priority="779" operator="equal">
      <formula>"Pasa"</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6" operator="equal">
      <formula>"ERROR"</formula>
    </cfRule>
    <cfRule type="cellIs" dxfId="5" priority="785" operator="equal">
      <formula>"NO CONFORME"</formula>
    </cfRule>
    <cfRule type="cellIs" dxfId="4" priority="784" operator="equal">
      <formula>"CONFORME"</formula>
    </cfRule>
  </conditionalFormatting>
  <conditionalFormatting sqref="K14:L14">
    <cfRule type="cellIs" dxfId="3" priority="291" operator="equal">
      <formula>"NO"</formula>
    </cfRule>
    <cfRule type="cellIs" dxfId="2" priority="290" operator="equal">
      <formula>"SI"</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6">
      <c r="B23" s="30" t="s">
        <v>447</v>
      </c>
    </row>
    <row r="25" spans="2:15" ht="16">
      <c r="B25" s="31" t="s">
        <v>448</v>
      </c>
      <c r="C25" s="32">
        <v>0.1</v>
      </c>
    </row>
    <row r="26" spans="2:15" ht="16">
      <c r="B26" s="31" t="s">
        <v>449</v>
      </c>
      <c r="C26" s="32">
        <v>0.5</v>
      </c>
    </row>
    <row r="27" spans="2:15" ht="16">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8</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6</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Pasa</v>
      </c>
      <c r="BN3" s="111" t="str">
        <f ca="1">RESULTADOS!AR20</f>
        <v>Pasa</v>
      </c>
      <c r="BO3" s="111" t="str">
        <f ca="1">RESULTADOS!AS20</f>
        <v>N/A</v>
      </c>
      <c r="BP3" s="111" t="str">
        <f ca="1">RESULTADOS!AT20</f>
        <v>Pasa</v>
      </c>
      <c r="BQ3" s="111" t="str">
        <f ca="1">RESULTADOS!AU20</f>
        <v>N/A</v>
      </c>
      <c r="BR3" s="111" t="str">
        <f ca="1">RESULTADOS!AV20</f>
        <v>Falla</v>
      </c>
      <c r="BS3" s="111" t="str">
        <f ca="1">RESULTADOS!AW20</f>
        <v>Pasa</v>
      </c>
      <c r="BT3" s="111" t="str">
        <f ca="1">RESULTADOS!AX20</f>
        <v>N/A</v>
      </c>
      <c r="BU3" s="111" t="str">
        <f ca="1">RESULTADOS!AY20</f>
        <v>Pasa</v>
      </c>
      <c r="BV3" s="111" t="str">
        <f ca="1">RESULTADOS!AZ20</f>
        <v>Falla</v>
      </c>
      <c r="BW3" s="111" t="str">
        <f ca="1">RESULTADOS!BA20</f>
        <v>Pasa</v>
      </c>
      <c r="BX3" s="111" t="str">
        <f ca="1">RESULTADOS!BB20</f>
        <v>Pasa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Presentación electrónica</v>
      </c>
      <c r="V4" s="113" t="str">
        <f t="shared" ref="V4:V37" si="0">IF(T4&lt;&gt;"","Página web","")</f>
        <v>Página web</v>
      </c>
      <c r="W4" s="113" t="str">
        <v>Aleatoria</v>
      </c>
      <c r="X4" s="113" t="str">
        <f>RESULTADOS!D21</f>
        <v>https://www.comunidad.madrid/tacp/el-tribunal/presentacion-electronica-e-impresos-normalizados</v>
      </c>
      <c r="Y4" s="113" t="str">
        <v>Home - El tribunal (Presentación electrónica)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Pasa</v>
      </c>
      <c r="BN4" s="111" t="str">
        <f ca="1">RESULTADOS!AR21</f>
        <v>Pasa</v>
      </c>
      <c r="BO4" s="111" t="str">
        <f ca="1">RESULTADOS!AS21</f>
        <v>N/A</v>
      </c>
      <c r="BP4" s="111" t="str">
        <f ca="1">RESULTADOS!AT21</f>
        <v>Pasa</v>
      </c>
      <c r="BQ4" s="111" t="str">
        <f ca="1">RESULTADOS!AU21</f>
        <v>N/A</v>
      </c>
      <c r="BR4" s="111" t="str">
        <f ca="1">RESULTADOS!AV21</f>
        <v>Falla</v>
      </c>
      <c r="BS4" s="111" t="str">
        <f ca="1">RESULTADOS!AW21</f>
        <v>Pasa</v>
      </c>
      <c r="BT4" s="111" t="str">
        <f ca="1">RESULTADOS!AX21</f>
        <v>N/A</v>
      </c>
      <c r="BU4" s="111" t="str">
        <f ca="1">RESULTADOS!AY21</f>
        <v>Pasa</v>
      </c>
      <c r="BV4" s="111" t="str">
        <f ca="1">RESULTADOS!AZ21</f>
        <v>Falla</v>
      </c>
      <c r="BW4" s="111" t="str">
        <f ca="1">RESULTADOS!BA21</f>
        <v>Pasa</v>
      </c>
      <c r="BX4" s="111" t="str">
        <f ca="1">RESULTADOS!BB21</f>
        <v>Pasa</v>
      </c>
      <c r="BY4" s="111" t="str">
        <f ca="1">RESULTADOS!BC21</f>
        <v>Falla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Memorias</v>
      </c>
      <c r="V5" s="113" t="str">
        <f t="shared" si="0"/>
        <v>Página web</v>
      </c>
      <c r="W5" s="113" t="str">
        <v>Aleatoria</v>
      </c>
      <c r="X5" s="113" t="str">
        <f>RESULTADOS!D22</f>
        <v>https://www.comunidad.madrid/tacp/memorias</v>
      </c>
      <c r="Y5" s="113" t="str">
        <v>Home - Publicaciones (Memorias)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Pasa</v>
      </c>
      <c r="BN5" s="111" t="str">
        <f ca="1">RESULTADOS!AR22</f>
        <v>Pasa</v>
      </c>
      <c r="BO5" s="111" t="str">
        <f ca="1">RESULTADOS!AS22</f>
        <v>N/A</v>
      </c>
      <c r="BP5" s="111" t="str">
        <f ca="1">RESULTADOS!AT22</f>
        <v>Pasa</v>
      </c>
      <c r="BQ5" s="111" t="str">
        <f ca="1">RESULTADOS!AU22</f>
        <v>N/A</v>
      </c>
      <c r="BR5" s="111" t="str">
        <f ca="1">RESULTADOS!AV22</f>
        <v>Falla</v>
      </c>
      <c r="BS5" s="111" t="str">
        <f ca="1">RESULTADOS!AW22</f>
        <v>Pasa</v>
      </c>
      <c r="BT5" s="111" t="str">
        <f ca="1">RESULTADOS!AX22</f>
        <v>N/A</v>
      </c>
      <c r="BU5" s="111" t="str">
        <f ca="1">RESULTADOS!AY22</f>
        <v>Pasa</v>
      </c>
      <c r="BV5" s="111" t="str">
        <f ca="1">RESULTADOS!AZ22</f>
        <v>Falla</v>
      </c>
      <c r="BW5" s="111" t="str">
        <f ca="1">RESULTADOS!BA22</f>
        <v>Pasa</v>
      </c>
      <c r="BX5" s="111" t="str">
        <f ca="1">RESULTADOS!BB22</f>
        <v>Pasa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Buscador de resoluciones</v>
      </c>
      <c r="V6" s="113" t="str">
        <f t="shared" si="0"/>
        <v>Página web</v>
      </c>
      <c r="W6" s="113" t="str">
        <v>Búsqueda</v>
      </c>
      <c r="X6" s="113" t="str">
        <f>RESULTADOS!D23</f>
        <v>https://www.comunidad.madrid/tacp/busquedaresoluciones</v>
      </c>
      <c r="Y6" s="113" t="str">
        <v>Home - Buscador de resoluciones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Falla</v>
      </c>
      <c r="BS6" s="111" t="str">
        <f ca="1">RESULTADOS!AW23</f>
        <v>Pasa</v>
      </c>
      <c r="BT6" s="111" t="str">
        <f ca="1">RESULTADOS!AX23</f>
        <v>N/A</v>
      </c>
      <c r="BU6" s="111" t="str">
        <f ca="1">RESULTADOS!AY23</f>
        <v>Pasa</v>
      </c>
      <c r="BV6" s="111" t="str">
        <f ca="1">RESULTADOS!AZ23</f>
        <v>Falla</v>
      </c>
      <c r="BW6" s="111" t="str">
        <f ca="1">RESULTADOS!BA23</f>
        <v>Pasa</v>
      </c>
      <c r="BX6" s="111" t="str">
        <f ca="1">RESULTADOS!BB23</f>
        <v>Pasa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Falla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Pasa</v>
      </c>
      <c r="DA6" s="111" t="str">
        <f ca="1">RESULTADOS!CE23</f>
        <v>Falla</v>
      </c>
      <c r="DB6" s="111" t="str">
        <f ca="1">RESULTADOS!CF23</f>
        <v>Pasa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Novedades</v>
      </c>
      <c r="V7" s="113" t="str">
        <f t="shared" si="0"/>
        <v>Página web</v>
      </c>
      <c r="W7" s="113" t="str">
        <v>Pagina tipo</v>
      </c>
      <c r="X7" s="113" t="str">
        <f>RESULTADOS!D24</f>
        <v>https://www.comunidad.madrid/tacp/novedades/publicacion-recursos-especiales-en-perfil-contratante</v>
      </c>
      <c r="Y7" s="113" t="str">
        <v>Home - Novedades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Pasa</v>
      </c>
      <c r="BV7" s="111" t="str">
        <f ca="1">RESULTADOS!AZ24</f>
        <v>Falla</v>
      </c>
      <c r="BW7" s="111" t="str">
        <f ca="1">RESULTADOS!BA24</f>
        <v>Pasa</v>
      </c>
      <c r="BX7" s="111" t="str">
        <f ca="1">RESULTADOS!BB24</f>
        <v>Pasa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Aviso Legal</v>
      </c>
      <c r="V8" s="113" t="str">
        <f t="shared" si="0"/>
        <v>Página web</v>
      </c>
      <c r="W8" s="113" t="str">
        <v>Legal</v>
      </c>
      <c r="X8" s="113" t="str">
        <f>RESULTADOS!D25</f>
        <v>https://www.comunidad.madrid/tacp/aviso-legal</v>
      </c>
      <c r="Y8" s="113" t="str">
        <v>Footer - Aviso Legal</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Pasa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https://www.comunidad.madrid/tacp/accesibilidad</v>
      </c>
      <c r="Y9" s="113" t="str">
        <v>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Falla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Tribunal Administrativo de Contratación Pública</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Mapa Web</v>
      </c>
      <c r="V10" s="113" t="str">
        <f t="shared" si="0"/>
        <v>Página web</v>
      </c>
      <c r="W10" s="113" t="str">
        <v>Mapa web</v>
      </c>
      <c r="X10" s="113" t="str">
        <f>RESULTADOS!D27</f>
        <v>https://www.comunidad.madrid/tacp/sitemap</v>
      </c>
      <c r="Y10" s="113" t="str">
        <v>Footer - Mapa Web</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Pasa</v>
      </c>
      <c r="BN10" s="111" t="str">
        <f ca="1">RESULTADOS!AR27</f>
        <v>Pasa</v>
      </c>
      <c r="BO10" s="111" t="str">
        <f ca="1">RESULTADOS!AS27</f>
        <v>N/A</v>
      </c>
      <c r="BP10" s="111" t="str">
        <f ca="1">RESULTADOS!AT27</f>
        <v>Pasa</v>
      </c>
      <c r="BQ10" s="111" t="str">
        <f ca="1">RESULTADOS!AU27</f>
        <v>N/A</v>
      </c>
      <c r="BR10" s="111" t="str">
        <f ca="1">RESULTADOS!AV27</f>
        <v>Falla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Pasa</v>
      </c>
      <c r="BY10" s="111" t="str">
        <f ca="1">RESULTADOS!BC27</f>
        <v>Falla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https://www.comunidad.madrid/tacp</v>
      </c>
      <c r="E11" s="109" t="s">
        <v>68</v>
      </c>
      <c r="F11" s="112" t="str">
        <f>'02.Tecnologías'!F13</f>
        <v>No</v>
      </c>
      <c r="G11" s="112">
        <f>'02.Tecnologías'!K21</f>
        <v>0</v>
      </c>
      <c r="H11" s="112">
        <f>'02.Tecnologías'!L21</f>
        <v>0</v>
      </c>
      <c r="I11" s="162"/>
      <c r="J11" s="162"/>
      <c r="K11" s="109" t="s">
        <v>252</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TRIBUNAL ADMINISTRATIVO DE CONTRATACIÓN PÚBLICA DE LA COMUNIDAD DE MADRID</v>
      </c>
      <c r="E13" s="109" t="s">
        <v>58</v>
      </c>
      <c r="F13" s="112" t="str">
        <f>'02.Tecnologías'!I10</f>
        <v>No</v>
      </c>
      <c r="G13" s="112">
        <f>'02.Tecnologías'!K23</f>
        <v>0</v>
      </c>
      <c r="H13" s="112">
        <f>'02.Tecnologías'!L23</f>
        <v>0</v>
      </c>
      <c r="I13" s="162"/>
      <c r="J13" s="162"/>
      <c r="K13" t="s">
        <v>474</v>
      </c>
      <c r="L13" s="164" t="str">
        <f ca="1">RESULTADOS!E8</f>
        <v>21 (22,83 %)</v>
      </c>
      <c r="M13" s="164" t="str">
        <f ca="1">RESULTADOS!F8</f>
        <v>16 (17,39 %)</v>
      </c>
      <c r="N13" s="164" t="str">
        <f ca="1">RESULTADOS!G8</f>
        <v>55 (59,78 %)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45504</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202</v>
      </c>
      <c r="M18" s="171">
        <f ca="1">RESULTADOS!M8</f>
        <v>0.27445652173913043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72</v>
      </c>
      <c r="M19" s="171">
        <f ca="1">RESULTADOS!M9</f>
        <v>9.7826086956521743E-2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462</v>
      </c>
      <c r="M20" s="171">
        <f ca="1">RESULTADOS!M10</f>
        <v>0.62771739130434778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736</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Sí</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5.68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47" zoomScale="85" zoomScaleNormal="85" workbookViewId="0">
      <selection activeCell="C33" sqref="C33"/>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45504</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36</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53</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486</v>
      </c>
      <c r="D8" s="53" t="s">
        <v>487</v>
      </c>
      <c r="E8" s="53" t="s">
        <v>425</v>
      </c>
      <c r="F8" s="123" t="s">
        <v>483</v>
      </c>
      <c r="G8" s="53" t="s">
        <v>486</v>
      </c>
      <c r="H8" s="143" t="s">
        <v>78</v>
      </c>
      <c r="I8" s="18"/>
      <c r="J8" s="18"/>
      <c r="K8" s="18"/>
      <c r="L8" s="18"/>
      <c r="M8" s="18"/>
      <c r="N8" s="18"/>
      <c r="O8" s="18"/>
      <c r="P8" s="18"/>
      <c r="Q8" s="18"/>
      <c r="R8" s="18"/>
      <c r="S8" s="18"/>
      <c r="T8" s="18"/>
      <c r="U8" s="18"/>
      <c r="V8" s="18"/>
      <c r="W8" s="18"/>
      <c r="X8" s="18"/>
      <c r="Y8" s="18"/>
    </row>
    <row r="9" spans="1:64" ht="18.25" customHeight="1">
      <c r="B9" s="51">
        <v>2</v>
      </c>
      <c r="C9" s="52" t="s">
        <v>488</v>
      </c>
      <c r="D9" s="53" t="s">
        <v>487</v>
      </c>
      <c r="E9" s="53" t="s">
        <v>429</v>
      </c>
      <c r="F9" s="123" t="s">
        <v>489</v>
      </c>
      <c r="G9" s="53" t="s">
        <v>490</v>
      </c>
      <c r="H9" s="101"/>
      <c r="I9" s="18"/>
      <c r="J9" s="18"/>
      <c r="K9" s="18"/>
      <c r="L9" s="18"/>
      <c r="M9" s="18"/>
      <c r="N9" s="18"/>
      <c r="O9" s="18"/>
      <c r="P9" s="18"/>
      <c r="Q9" s="18"/>
      <c r="R9" s="18"/>
      <c r="S9" s="18"/>
      <c r="T9" s="18"/>
      <c r="U9" s="18"/>
      <c r="V9" s="18"/>
      <c r="W9" s="18"/>
      <c r="X9" s="18"/>
      <c r="Y9" s="18"/>
    </row>
    <row r="10" spans="1:64" ht="18.25" customHeight="1">
      <c r="B10" s="51">
        <v>3</v>
      </c>
      <c r="C10" s="52" t="s">
        <v>491</v>
      </c>
      <c r="D10" s="53" t="s">
        <v>487</v>
      </c>
      <c r="E10" s="53" t="s">
        <v>429</v>
      </c>
      <c r="F10" s="123" t="s">
        <v>492</v>
      </c>
      <c r="G10" s="53" t="s">
        <v>493</v>
      </c>
      <c r="H10" s="101"/>
      <c r="I10" s="18"/>
      <c r="J10" s="18"/>
      <c r="K10" s="18"/>
      <c r="L10" s="18"/>
      <c r="M10" s="18"/>
      <c r="N10" s="18"/>
      <c r="O10" s="18"/>
      <c r="P10" s="18"/>
      <c r="Q10" s="18"/>
      <c r="R10" s="18"/>
      <c r="S10" s="18"/>
      <c r="T10" s="18"/>
      <c r="U10" s="18"/>
      <c r="V10" s="18"/>
      <c r="W10" s="18"/>
      <c r="X10" s="18"/>
      <c r="Y10" s="18"/>
    </row>
    <row r="11" spans="1:64" ht="18.25" customHeight="1">
      <c r="B11" s="51">
        <v>4</v>
      </c>
      <c r="C11" s="52" t="s">
        <v>495</v>
      </c>
      <c r="D11" s="53" t="s">
        <v>487</v>
      </c>
      <c r="E11" s="53" t="s">
        <v>441</v>
      </c>
      <c r="F11" s="123" t="s">
        <v>494</v>
      </c>
      <c r="G11" s="53" t="s">
        <v>496</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497</v>
      </c>
      <c r="D12" s="53" t="s">
        <v>487</v>
      </c>
      <c r="E12" s="53" t="s">
        <v>444</v>
      </c>
      <c r="F12" s="123" t="s">
        <v>498</v>
      </c>
      <c r="G12" s="53" t="s">
        <v>499</v>
      </c>
      <c r="H12" s="101"/>
      <c r="I12" s="18"/>
      <c r="J12" s="18"/>
      <c r="K12" s="18"/>
      <c r="L12" s="18"/>
      <c r="M12" s="18"/>
      <c r="N12" s="18"/>
      <c r="O12" s="18"/>
      <c r="P12" s="18"/>
      <c r="Q12" s="18"/>
      <c r="R12" s="18"/>
      <c r="S12" s="18"/>
      <c r="T12" s="18"/>
      <c r="U12" s="18"/>
      <c r="V12" s="18"/>
      <c r="W12" s="18"/>
      <c r="X12" s="18"/>
      <c r="Y12" s="18"/>
    </row>
    <row r="13" spans="1:64" ht="18.25" customHeight="1">
      <c r="B13" s="51">
        <v>6</v>
      </c>
      <c r="C13" s="52" t="s">
        <v>500</v>
      </c>
      <c r="D13" s="53" t="s">
        <v>487</v>
      </c>
      <c r="E13" s="53" t="s">
        <v>439</v>
      </c>
      <c r="F13" s="123" t="s">
        <v>501</v>
      </c>
      <c r="G13" s="53" t="s">
        <v>502</v>
      </c>
      <c r="H13" s="101"/>
      <c r="I13" s="18"/>
      <c r="J13" s="18"/>
      <c r="K13" s="18"/>
      <c r="L13" s="18"/>
      <c r="M13" s="18"/>
      <c r="N13" s="18"/>
      <c r="O13" s="18"/>
      <c r="P13" s="18"/>
      <c r="Q13" s="18"/>
      <c r="R13" s="18"/>
      <c r="S13" s="18"/>
      <c r="T13" s="18"/>
      <c r="V13" s="18"/>
      <c r="W13" s="18"/>
      <c r="X13" s="18"/>
      <c r="Y13" s="18"/>
    </row>
    <row r="14" spans="1:64" ht="18.25" customHeight="1">
      <c r="B14" s="51">
        <v>7</v>
      </c>
      <c r="C14" s="52" t="s">
        <v>504</v>
      </c>
      <c r="D14" s="53" t="s">
        <v>487</v>
      </c>
      <c r="E14" s="53" t="s">
        <v>442</v>
      </c>
      <c r="F14" s="123" t="s">
        <v>503</v>
      </c>
      <c r="G14" s="53" t="s">
        <v>505</v>
      </c>
      <c r="H14" s="101"/>
      <c r="I14" s="18"/>
      <c r="J14" s="18"/>
      <c r="K14" s="18"/>
      <c r="L14" s="18"/>
      <c r="M14" s="18"/>
      <c r="N14" s="18"/>
      <c r="O14" s="18"/>
      <c r="P14" s="18"/>
      <c r="Q14" s="18"/>
      <c r="R14" s="18"/>
      <c r="S14" s="18"/>
      <c r="T14" s="18"/>
      <c r="U14" s="18"/>
      <c r="V14" s="18"/>
      <c r="W14" s="18"/>
      <c r="X14" s="18"/>
      <c r="Y14" s="18"/>
    </row>
    <row r="15" spans="1:64" ht="18.25" customHeight="1">
      <c r="B15" s="51">
        <v>8</v>
      </c>
      <c r="C15" s="52" t="s">
        <v>506</v>
      </c>
      <c r="D15" s="53" t="s">
        <v>487</v>
      </c>
      <c r="E15" s="53" t="s">
        <v>434</v>
      </c>
      <c r="F15" s="123" t="s">
        <v>507</v>
      </c>
      <c r="G15" s="53" t="s">
        <v>508</v>
      </c>
      <c r="H15" s="101"/>
      <c r="I15" s="18"/>
      <c r="J15" s="18"/>
      <c r="K15" s="18"/>
      <c r="L15" s="18"/>
      <c r="M15" s="18"/>
      <c r="N15" s="18"/>
      <c r="O15" s="18"/>
      <c r="P15" s="18"/>
      <c r="Q15" s="18"/>
      <c r="R15" s="18"/>
      <c r="S15" s="18"/>
      <c r="T15" s="18"/>
      <c r="U15" s="18"/>
      <c r="V15" s="18"/>
      <c r="W15" s="18"/>
      <c r="X15" s="18"/>
      <c r="Y15" s="18"/>
    </row>
    <row r="16" spans="1:64" ht="18.25"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25"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8</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6</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7" zoomScale="70" zoomScaleNormal="70" workbookViewId="0">
      <selection activeCell="D95" sqref="D95:D102"/>
    </sheetView>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24</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Presentación electrónica</v>
      </c>
      <c r="C20" s="174"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Memorias</v>
      </c>
      <c r="C21" s="174"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Buscador de resoluciones</v>
      </c>
      <c r="C22" s="174"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Novedades</v>
      </c>
      <c r="C23" s="174"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Aviso Legal</v>
      </c>
      <c r="C24" s="174"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Mapa Web</v>
      </c>
      <c r="C26" s="174"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Presentación electrónica</v>
      </c>
      <c r="C58" s="17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Memorias</v>
      </c>
      <c r="C59" s="175" t="str" cm="1">
        <f t="array" ref="C59">IFERROR(INDEX('03.Muestra'!$F$8:$F$42,SMALL(IF("Página Web"='03.Muestra'!$D$8:$D$42,ROW('03.Muestra'!$F$8:$F$42)-MIN(ROW('03.Muestra'!$D$8:$D$42))+1,""),ROW()-56)),"")</f>
        <v>https://www.comunidad.madrid/tacp/memorias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Buscador de resoluciones</v>
      </c>
      <c r="C60" s="17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Novedades</v>
      </c>
      <c r="C61" s="17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Aviso Legal</v>
      </c>
      <c r="C62" s="17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Mapa Web</v>
      </c>
      <c r="C64" s="17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Presentación electrónica</v>
      </c>
      <c r="C96" s="17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Memorias</v>
      </c>
      <c r="C97" s="175" t="str" cm="1">
        <f t="array" ref="C97">IFERROR(INDEX('03.Muestra'!$F$8:$F$42,SMALL(IF("Página Web"='03.Muestra'!$D$8:$D$42,ROW('03.Muestra'!$F$8:$F$42)-MIN(ROW('03.Muestra'!$D$8:$D$42))+1,""),ROW()-94)),"")</f>
        <v>https://www.comunidad.madrid/tacp/memorias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Buscador de resoluciones</v>
      </c>
      <c r="C98" s="17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Novedades</v>
      </c>
      <c r="C99" s="17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Aviso Legal</v>
      </c>
      <c r="C100" s="17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Mapa Web</v>
      </c>
      <c r="C102" s="17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92" zoomScale="77" zoomScaleNormal="77" workbookViewId="0">
      <selection activeCell="D703" sqref="D703:D710"/>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152</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152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https://www.comunidad.madrid/tacp</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Presentación electrónica</v>
      </c>
      <c r="C362" s="85" t="str" cm="1">
        <f t="array" ref="C362">IFERROR(INDEX('03.Muestra'!$F$8:$F$42,SMALL(IF("Página Web"='03.Muestra'!$D$8:$D$42,ROW('03.Muestra'!$F$8:$F$42)-MIN(ROW('03.Muestra'!$D$8:$D$42))+1,""),ROW()-360)),"")</f>
        <v>https://www.comunidad.madrid/tacp/el-tribunal/presentacion-electronica-e-impresos-normalizados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Memorias</v>
      </c>
      <c r="C363" s="85" t="str" cm="1">
        <f t="array" ref="C363">IFERROR(INDEX('03.Muestra'!$F$8:$F$42,SMALL(IF("Página Web"='03.Muestra'!$D$8:$D$42,ROW('03.Muestra'!$F$8:$F$42)-MIN(ROW('03.Muestra'!$D$8:$D$42))+1,""),ROW()-360)),"")</f>
        <v>https://www.comunidad.madrid/tacp/memorias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Buscador de resoluciones</v>
      </c>
      <c r="C364" s="85" t="str" cm="1">
        <f t="array" ref="C364">IFERROR(INDEX('03.Muestra'!$F$8:$F$42,SMALL(IF("Página Web"='03.Muestra'!$D$8:$D$42,ROW('03.Muestra'!$F$8:$F$42)-MIN(ROW('03.Muestra'!$D$8:$D$42))+1,""),ROW()-360)),"")</f>
        <v>https://www.comunidad.madrid/tacp/busquedaresoluciones</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Novedades</v>
      </c>
      <c r="C365" s="85" t="str" cm="1">
        <f t="array" ref="C365">IFERROR(INDEX('03.Muestra'!$F$8:$F$42,SMALL(IF("Página Web"='03.Muestra'!$D$8:$D$42,ROW('03.Muestra'!$F$8:$F$42)-MIN(ROW('03.Muestra'!$D$8:$D$42))+1,""),ROW()-360)),"")</f>
        <v>https://www.comunidad.madrid/tacp/novedades/publicacion-recursos-especiales-en-perfil-contratante</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https://www.comunidad.madrid/tacp/aviso-legal</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https://www.comunidad.madrid/tacp/accesibilidad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https://www.comunidad.madrid/tacp/sitemap</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https://www.comunidad.madrid/tacp</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Presentación electrónica</v>
      </c>
      <c r="C400" s="85" t="str" cm="1">
        <f t="array" ref="C400">IFERROR(INDEX('03.Muestra'!$F$8:$F$42,SMALL(IF("Página Web"='03.Muestra'!$D$8:$D$42,ROW('03.Muestra'!$F$8:$F$42)-MIN(ROW('03.Muestra'!$D$8:$D$42))+1,""),ROW()-398)),"")</f>
        <v>https://www.comunidad.madrid/tacp/el-tribunal/presentacion-electronica-e-impresos-normalizados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8</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Memorias</v>
      </c>
      <c r="C401" s="85" t="str" cm="1">
        <f t="array" ref="C401">IFERROR(INDEX('03.Muestra'!$F$8:$F$42,SMALL(IF("Página Web"='03.Muestra'!$D$8:$D$42,ROW('03.Muestra'!$F$8:$F$42)-MIN(ROW('03.Muestra'!$D$8:$D$42))+1,""),ROW()-398)),"")</f>
        <v>https://www.comunidad.madrid/tacp/memorias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Buscador de resoluciones</v>
      </c>
      <c r="C402" s="85" t="str" cm="1">
        <f t="array" ref="C402">IFERROR(INDEX('03.Muestra'!$F$8:$F$42,SMALL(IF("Página Web"='03.Muestra'!$D$8:$D$42,ROW('03.Muestra'!$F$8:$F$42)-MIN(ROW('03.Muestra'!$D$8:$D$42))+1,""),ROW()-398)),"")</f>
        <v>https://www.comunidad.madrid/tacp/busquedaresoluciones</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Novedades</v>
      </c>
      <c r="C403" s="85" t="str" cm="1">
        <f t="array" ref="C403">IFERROR(INDEX('03.Muestra'!$F$8:$F$42,SMALL(IF("Página Web"='03.Muestra'!$D$8:$D$42,ROW('03.Muestra'!$F$8:$F$42)-MIN(ROW('03.Muestra'!$D$8:$D$42))+1,""),ROW()-398)),"")</f>
        <v>https://www.comunidad.madrid/tacp/novedades/publicacion-recursos-especiales-en-perfil-contratante</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https://www.comunidad.madrid/tacp/aviso-legal</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https://www.comunidad.madrid/tacp/accesibilidad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https://www.comunidad.madrid/tacp/sitemap</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https://www.comunidad.madrid/tacp</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Presentación electrónica</v>
      </c>
      <c r="C438" s="85" t="str" cm="1">
        <f t="array" ref="C438">IFERROR(INDEX('03.Muestra'!$F$8:$F$42,SMALL(IF("Página Web"='03.Muestra'!$D$8:$D$42,ROW('03.Muestra'!$F$8:$F$42)-MIN(ROW('03.Muestra'!$D$8:$D$42))+1,""),ROW()-436)),"")</f>
        <v>https://www.comunidad.madrid/tacp/el-tribunal/presentacion-electronica-e-impresos-normalizados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Memorias</v>
      </c>
      <c r="C439" s="85" t="str" cm="1">
        <f t="array" ref="C439">IFERROR(INDEX('03.Muestra'!$F$8:$F$42,SMALL(IF("Página Web"='03.Muestra'!$D$8:$D$42,ROW('03.Muestra'!$F$8:$F$42)-MIN(ROW('03.Muestra'!$D$8:$D$42))+1,""),ROW()-436)),"")</f>
        <v>https://www.comunidad.madrid/tacp/memorias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Buscador de resoluciones</v>
      </c>
      <c r="C440" s="85" t="str" cm="1">
        <f t="array" ref="C440">IFERROR(INDEX('03.Muestra'!$F$8:$F$42,SMALL(IF("Página Web"='03.Muestra'!$D$8:$D$42,ROW('03.Muestra'!$F$8:$F$42)-MIN(ROW('03.Muestra'!$D$8:$D$42))+1,""),ROW()-436)),"")</f>
        <v>https://www.comunidad.madrid/tacp/busquedaresoluciones</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Novedades</v>
      </c>
      <c r="C441" s="85" t="str" cm="1">
        <f t="array" ref="C441">IFERROR(INDEX('03.Muestra'!$F$8:$F$42,SMALL(IF("Página Web"='03.Muestra'!$D$8:$D$42,ROW('03.Muestra'!$F$8:$F$42)-MIN(ROW('03.Muestra'!$D$8:$D$42))+1,""),ROW()-436)),"")</f>
        <v>https://www.comunidad.madrid/tacp/novedades/publicacion-recursos-especiales-en-perfil-contratante</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https://www.comunidad.madrid/tacp/aviso-legal</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https://www.comunidad.madrid/tacp/accesibilidad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https://www.comunidad.madrid/tacp/sitemap</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https://www.comunidad.madrid/tacp</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Presentación electrónica</v>
      </c>
      <c r="C476" s="85" t="str" cm="1">
        <f t="array" ref="C476">IFERROR(INDEX('03.Muestra'!$F$8:$F$42,SMALL(IF("Página Web"='03.Muestra'!$D$8:$D$42,ROW('03.Muestra'!$F$8:$F$42)-MIN(ROW('03.Muestra'!$D$8:$D$42))+1,""),ROW()-474)),"")</f>
        <v>https://www.comunidad.madrid/tacp/el-tribunal/presentacion-electronica-e-impresos-normalizados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8</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Memorias</v>
      </c>
      <c r="C477" s="85" t="str" cm="1">
        <f t="array" ref="C477">IFERROR(INDEX('03.Muestra'!$F$8:$F$42,SMALL(IF("Página Web"='03.Muestra'!$D$8:$D$42,ROW('03.Muestra'!$F$8:$F$42)-MIN(ROW('03.Muestra'!$D$8:$D$42))+1,""),ROW()-474)),"")</f>
        <v>https://www.comunidad.madrid/tacp/memorias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Buscador de resoluciones</v>
      </c>
      <c r="C478" s="85" t="str" cm="1">
        <f t="array" ref="C478">IFERROR(INDEX('03.Muestra'!$F$8:$F$42,SMALL(IF("Página Web"='03.Muestra'!$D$8:$D$42,ROW('03.Muestra'!$F$8:$F$42)-MIN(ROW('03.Muestra'!$D$8:$D$42))+1,""),ROW()-474)),"")</f>
        <v>https://www.comunidad.madrid/tacp/busquedaresoluciones</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Novedades</v>
      </c>
      <c r="C479" s="85" t="str" cm="1">
        <f t="array" ref="C479">IFERROR(INDEX('03.Muestra'!$F$8:$F$42,SMALL(IF("Página Web"='03.Muestra'!$D$8:$D$42,ROW('03.Muestra'!$F$8:$F$42)-MIN(ROW('03.Muestra'!$D$8:$D$42))+1,""),ROW()-474)),"")</f>
        <v>https://www.comunidad.madrid/tacp/novedades/publicacion-recursos-especiales-en-perfil-contratante</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https://www.comunidad.madrid/tacp/aviso-legal</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https://www.comunidad.madrid/tacp/accesibilidad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https://www.comunidad.madrid/tacp/sitemap</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https://www.comunidad.madrid/tacp</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Presentación electrónica</v>
      </c>
      <c r="C514" s="85" t="str" cm="1">
        <f t="array" ref="C514">IFERROR(INDEX('03.Muestra'!$F$8:$F$42,SMALL(IF("Página Web"='03.Muestra'!$D$8:$D$42,ROW('03.Muestra'!$F$8:$F$42)-MIN(ROW('03.Muestra'!$D$8:$D$42))+1,""),ROW()-512)),"")</f>
        <v>https://www.comunidad.madrid/tacp/el-tribunal/presentacion-electronica-e-impresos-normalizados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8</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Memorias</v>
      </c>
      <c r="C515" s="85" t="str" cm="1">
        <f t="array" ref="C515">IFERROR(INDEX('03.Muestra'!$F$8:$F$42,SMALL(IF("Página Web"='03.Muestra'!$D$8:$D$42,ROW('03.Muestra'!$F$8:$F$42)-MIN(ROW('03.Muestra'!$D$8:$D$42))+1,""),ROW()-512)),"")</f>
        <v>https://www.comunidad.madrid/tacp/memorias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Buscador de resoluciones</v>
      </c>
      <c r="C516" s="85" t="str" cm="1">
        <f t="array" ref="C516">IFERROR(INDEX('03.Muestra'!$F$8:$F$42,SMALL(IF("Página Web"='03.Muestra'!$D$8:$D$42,ROW('03.Muestra'!$F$8:$F$42)-MIN(ROW('03.Muestra'!$D$8:$D$42))+1,""),ROW()-512)),"")</f>
        <v>https://www.comunidad.madrid/tacp/busquedaresoluciones</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Novedades</v>
      </c>
      <c r="C517" s="85" t="str" cm="1">
        <f t="array" ref="C517">IFERROR(INDEX('03.Muestra'!$F$8:$F$42,SMALL(IF("Página Web"='03.Muestra'!$D$8:$D$42,ROW('03.Muestra'!$F$8:$F$42)-MIN(ROW('03.Muestra'!$D$8:$D$42))+1,""),ROW()-512)),"")</f>
        <v>https://www.comunidad.madrid/tacp/novedades/publicacion-recursos-especiales-en-perfil-contratante</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https://www.comunidad.madrid/tacp/aviso-legal</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https://www.comunidad.madrid/tacp/accesibilidad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https://www.comunidad.madrid/tacp/sitemap</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https://www.comunidad.madrid/tacp</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Presentación electrónica</v>
      </c>
      <c r="C552" s="85" t="str" cm="1">
        <f t="array" ref="C552">IFERROR(INDEX('03.Muestra'!$F$8:$F$42,SMALL(IF("Página Web"='03.Muestra'!$D$8:$D$42,ROW('03.Muestra'!$F$8:$F$42)-MIN(ROW('03.Muestra'!$D$8:$D$42))+1,""),ROW()-550)),"")</f>
        <v>https://www.comunidad.madrid/tacp/el-tribunal/presentacion-electronica-e-impresos-normalizados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Memorias</v>
      </c>
      <c r="C553" s="85" t="str" cm="1">
        <f t="array" ref="C553">IFERROR(INDEX('03.Muestra'!$F$8:$F$42,SMALL(IF("Página Web"='03.Muestra'!$D$8:$D$42,ROW('03.Muestra'!$F$8:$F$42)-MIN(ROW('03.Muestra'!$D$8:$D$42))+1,""),ROW()-550)),"")</f>
        <v>https://www.comunidad.madrid/tacp/memorias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Buscador de resoluciones</v>
      </c>
      <c r="C554" s="85" t="str" cm="1">
        <f t="array" ref="C554">IFERROR(INDEX('03.Muestra'!$F$8:$F$42,SMALL(IF("Página Web"='03.Muestra'!$D$8:$D$42,ROW('03.Muestra'!$F$8:$F$42)-MIN(ROW('03.Muestra'!$D$8:$D$42))+1,""),ROW()-550)),"")</f>
        <v>https://www.comunidad.madrid/tacp/busquedaresoluciones</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Novedades</v>
      </c>
      <c r="C555" s="85" t="str" cm="1">
        <f t="array" ref="C555">IFERROR(INDEX('03.Muestra'!$F$8:$F$42,SMALL(IF("Página Web"='03.Muestra'!$D$8:$D$42,ROW('03.Muestra'!$F$8:$F$42)-MIN(ROW('03.Muestra'!$D$8:$D$42))+1,""),ROW()-550)),"")</f>
        <v>https://www.comunidad.madrid/tacp/novedades/publicacion-recursos-especiales-en-perfil-contratante</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https://www.comunidad.madrid/tacp/aviso-legal</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https://www.comunidad.madrid/tacp/accesibilidad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https://www.comunidad.madrid/tacp/sitemap</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https://www.comunidad.madrid/tacp</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Presentación electrónica</v>
      </c>
      <c r="C590" s="85" t="str" cm="1">
        <f t="array" ref="C590">IFERROR(INDEX('03.Muestra'!$F$8:$F$42,SMALL(IF("Página Web"='03.Muestra'!$D$8:$D$42,ROW('03.Muestra'!$F$8:$F$42)-MIN(ROW('03.Muestra'!$D$8:$D$42))+1,""),ROW()-588)),"")</f>
        <v>https://www.comunidad.madrid/tacp/el-tribunal/presentacion-electronica-e-impresos-normalizados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8</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Memorias</v>
      </c>
      <c r="C591" s="85" t="str" cm="1">
        <f t="array" ref="C591">IFERROR(INDEX('03.Muestra'!$F$8:$F$42,SMALL(IF("Página Web"='03.Muestra'!$D$8:$D$42,ROW('03.Muestra'!$F$8:$F$42)-MIN(ROW('03.Muestra'!$D$8:$D$42))+1,""),ROW()-588)),"")</f>
        <v>https://www.comunidad.madrid/tacp/memorias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Buscador de resoluciones</v>
      </c>
      <c r="C592" s="85" t="str" cm="1">
        <f t="array" ref="C592">IFERROR(INDEX('03.Muestra'!$F$8:$F$42,SMALL(IF("Página Web"='03.Muestra'!$D$8:$D$42,ROW('03.Muestra'!$F$8:$F$42)-MIN(ROW('03.Muestra'!$D$8:$D$42))+1,""),ROW()-588)),"")</f>
        <v>https://www.comunidad.madrid/tacp/busquedaresoluciones</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Novedades</v>
      </c>
      <c r="C593" s="85" t="str" cm="1">
        <f t="array" ref="C593">IFERROR(INDEX('03.Muestra'!$F$8:$F$42,SMALL(IF("Página Web"='03.Muestra'!$D$8:$D$42,ROW('03.Muestra'!$F$8:$F$42)-MIN(ROW('03.Muestra'!$D$8:$D$42))+1,""),ROW()-588)),"")</f>
        <v>https://www.comunidad.madrid/tacp/novedades/publicacion-recursos-especiales-en-perfil-contratante</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https://www.comunidad.madrid/tacp/aviso-legal</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https://www.comunidad.madrid/tacp/accesibilidad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https://www.comunidad.madrid/tacp/sitemap</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https://www.comunidad.madrid/tacp</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Presentación electrónica</v>
      </c>
      <c r="C628" s="85" t="str" cm="1">
        <f t="array" ref="C628">IFERROR(INDEX('03.Muestra'!$F$8:$F$42,SMALL(IF("Página Web"='03.Muestra'!$D$8:$D$42,ROW('03.Muestra'!$F$8:$F$42)-MIN(ROW('03.Muestra'!$D$8:$D$42))+1,""),ROW()-626)),"")</f>
        <v>https://www.comunidad.madrid/tacp/el-tribunal/presentacion-electronica-e-impresos-normalizados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8</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Memorias</v>
      </c>
      <c r="C629" s="85" t="str" cm="1">
        <f t="array" ref="C629">IFERROR(INDEX('03.Muestra'!$F$8:$F$42,SMALL(IF("Página Web"='03.Muestra'!$D$8:$D$42,ROW('03.Muestra'!$F$8:$F$42)-MIN(ROW('03.Muestra'!$D$8:$D$42))+1,""),ROW()-626)),"")</f>
        <v>https://www.comunidad.madrid/tacp/memorias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Buscador de resoluciones</v>
      </c>
      <c r="C630" s="85" t="str" cm="1">
        <f t="array" ref="C630">IFERROR(INDEX('03.Muestra'!$F$8:$F$42,SMALL(IF("Página Web"='03.Muestra'!$D$8:$D$42,ROW('03.Muestra'!$F$8:$F$42)-MIN(ROW('03.Muestra'!$D$8:$D$42))+1,""),ROW()-626)),"")</f>
        <v>https://www.comunidad.madrid/tacp/busquedaresoluciones</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Novedades</v>
      </c>
      <c r="C631" s="85" t="str" cm="1">
        <f t="array" ref="C631">IFERROR(INDEX('03.Muestra'!$F$8:$F$42,SMALL(IF("Página Web"='03.Muestra'!$D$8:$D$42,ROW('03.Muestra'!$F$8:$F$42)-MIN(ROW('03.Muestra'!$D$8:$D$42))+1,""),ROW()-626)),"")</f>
        <v>https://www.comunidad.madrid/tacp/novedades/publicacion-recursos-especiales-en-perfil-contratante</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https://www.comunidad.madrid/tacp/aviso-legal</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https://www.comunidad.madrid/tacp/accesibilidad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https://www.comunidad.madrid/tacp/sitemap</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https://www.comunidad.madrid/tacp</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Presentación electrónica</v>
      </c>
      <c r="C666" s="85" t="str" cm="1">
        <f t="array" ref="C666">IFERROR(INDEX('03.Muestra'!$F$8:$F$42,SMALL(IF("Página Web"='03.Muestra'!$D$8:$D$42,ROW('03.Muestra'!$F$8:$F$42)-MIN(ROW('03.Muestra'!$D$8:$D$42))+1,""),ROW()-664)),"")</f>
        <v>https://www.comunidad.madrid/tacp/el-tribunal/presentacion-electronica-e-impresos-normalizados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8</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Memorias</v>
      </c>
      <c r="C667" s="85" t="str" cm="1">
        <f t="array" ref="C667">IFERROR(INDEX('03.Muestra'!$F$8:$F$42,SMALL(IF("Página Web"='03.Muestra'!$D$8:$D$42,ROW('03.Muestra'!$F$8:$F$42)-MIN(ROW('03.Muestra'!$D$8:$D$42))+1,""),ROW()-664)),"")</f>
        <v>https://www.comunidad.madrid/tacp/memorias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Buscador de resoluciones</v>
      </c>
      <c r="C668" s="85" t="str" cm="1">
        <f t="array" ref="C668">IFERROR(INDEX('03.Muestra'!$F$8:$F$42,SMALL(IF("Página Web"='03.Muestra'!$D$8:$D$42,ROW('03.Muestra'!$F$8:$F$42)-MIN(ROW('03.Muestra'!$D$8:$D$42))+1,""),ROW()-664)),"")</f>
        <v>https://www.comunidad.madrid/tacp/busquedaresoluciones</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Novedades</v>
      </c>
      <c r="C669" s="85" t="str" cm="1">
        <f t="array" ref="C669">IFERROR(INDEX('03.Muestra'!$F$8:$F$42,SMALL(IF("Página Web"='03.Muestra'!$D$8:$D$42,ROW('03.Muestra'!$F$8:$F$42)-MIN(ROW('03.Muestra'!$D$8:$D$42))+1,""),ROW()-664)),"")</f>
        <v>https://www.comunidad.madrid/tacp/novedades/publicacion-recursos-especiales-en-perfil-contratante</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https://www.comunidad.madrid/tacp/aviso-legal</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https://www.comunidad.madrid/tacp/accesibilidad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https://www.comunidad.madrid/tacp/sitemap</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https://www.comunidad.madrid/tacp</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Presentación electrónica</v>
      </c>
      <c r="C704" s="85" t="str" cm="1">
        <f t="array" ref="C704">IFERROR(INDEX('03.Muestra'!$F$8:$F$42,SMALL(IF("Página Web"='03.Muestra'!$D$8:$D$42,ROW('03.Muestra'!$F$8:$F$42)-MIN(ROW('03.Muestra'!$D$8:$D$42))+1,""),ROW()-702)),"")</f>
        <v>https://www.comunidad.madrid/tacp/el-tribunal/presentacion-electronica-e-impresos-normalizados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8</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Memorias</v>
      </c>
      <c r="C705" s="85" t="str" cm="1">
        <f t="array" ref="C705">IFERROR(INDEX('03.Muestra'!$F$8:$F$42,SMALL(IF("Página Web"='03.Muestra'!$D$8:$D$42,ROW('03.Muestra'!$F$8:$F$42)-MIN(ROW('03.Muestra'!$D$8:$D$42))+1,""),ROW()-702)),"")</f>
        <v>https://www.comunidad.madrid/tacp/memorias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Buscador de resoluciones</v>
      </c>
      <c r="C706" s="85" t="str" cm="1">
        <f t="array" ref="C706">IFERROR(INDEX('03.Muestra'!$F$8:$F$42,SMALL(IF("Página Web"='03.Muestra'!$D$8:$D$42,ROW('03.Muestra'!$F$8:$F$42)-MIN(ROW('03.Muestra'!$D$8:$D$42))+1,""),ROW()-702)),"")</f>
        <v>https://www.comunidad.madrid/tacp/busquedaresoluciones</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Novedades</v>
      </c>
      <c r="C707" s="85" t="str" cm="1">
        <f t="array" ref="C707">IFERROR(INDEX('03.Muestra'!$F$8:$F$42,SMALL(IF("Página Web"='03.Muestra'!$D$8:$D$42,ROW('03.Muestra'!$F$8:$F$42)-MIN(ROW('03.Muestra'!$D$8:$D$42))+1,""),ROW()-702)),"")</f>
        <v>https://www.comunidad.madrid/tacp/novedades/publicacion-recursos-especiales-en-perfil-contratante</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https://www.comunidad.madrid/tacp/aviso-legal</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https://www.comunidad.madrid/tacp/accesibilidad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https://www.comunidad.madrid/tacp/sitemap</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election activeCell="D323" sqref="D323:D330"/>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72</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137" zoomScale="90" zoomScaleNormal="90" workbookViewId="0">
      <selection activeCell="D1165" sqref="D1165"/>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178</v>
      </c>
      <c r="H12" s="42">
        <f ca="1">IF(($G$15+$K$15)=0,0,G12/($G$15+$K$15))</f>
        <v>0.44500000000000001</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64</v>
      </c>
      <c r="H13" s="42">
        <f ca="1">IF(($G$15+$K$15)=0,0,G13/($G$15+$K$15))</f>
        <v>0.16</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158</v>
      </c>
      <c r="H14" s="42">
        <f ca="1">IF(($G$15+$K$15)=0,0,G14/($G$15+$K$15))</f>
        <v>0.39500000000000002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92</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6</v>
      </c>
      <c r="J248" s="91">
        <f ca="1">COUNTIF($D247:INDIRECT("$D" &amp;  SUM(ROW()-1,'03.Muestra'!$D$45)-1),J247)</f>
        <v>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92</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92</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v>
      </c>
      <c r="J286" s="91">
        <f ca="1">COUNTIF($D285:INDIRECT("$D" &amp;  SUM(ROW()-1,'03.Muestra'!$D$45)-1),J285)</f>
        <v>7</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92</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92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92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92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92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8</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https://www.comunidad.madrid/tacp</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Presentación electrónica</v>
      </c>
      <c r="C362" s="85" t="str" cm="1">
        <f t="array" ref="C362">IFERROR(INDEX('03.Muestra'!$F$8:$F$42,SMALL(IF("Página Web"='03.Muestra'!$D$8:$D$42,ROW('03.Muestra'!$F$8:$F$42)-MIN(ROW('03.Muestra'!$D$8:$D$42))+1,""),ROW()-360)),"")</f>
        <v>https://www.comunidad.madrid/tacp/el-tribunal/presentacion-electronica-e-impresos-normalizados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Memorias</v>
      </c>
      <c r="C363" s="85" t="str" cm="1">
        <f t="array" ref="C363">IFERROR(INDEX('03.Muestra'!$F$8:$F$42,SMALL(IF("Página Web"='03.Muestra'!$D$8:$D$42,ROW('03.Muestra'!$F$8:$F$42)-MIN(ROW('03.Muestra'!$D$8:$D$42))+1,""),ROW()-360)),"")</f>
        <v>https://www.comunidad.madrid/tacp/memorias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Buscador de resoluciones</v>
      </c>
      <c r="C364" s="85" t="str" cm="1">
        <f t="array" ref="C364">IFERROR(INDEX('03.Muestra'!$F$8:$F$42,SMALL(IF("Página Web"='03.Muestra'!$D$8:$D$42,ROW('03.Muestra'!$F$8:$F$42)-MIN(ROW('03.Muestra'!$D$8:$D$42))+1,""),ROW()-360)),"")</f>
        <v>https://www.comunidad.madrid/tacp/busquedaresoluciones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Novedades</v>
      </c>
      <c r="C365" s="85" t="str" cm="1">
        <f t="array" ref="C365">IFERROR(INDEX('03.Muestra'!$F$8:$F$42,SMALL(IF("Página Web"='03.Muestra'!$D$8:$D$42,ROW('03.Muestra'!$F$8:$F$42)-MIN(ROW('03.Muestra'!$D$8:$D$42))+1,""),ROW()-360)),"")</f>
        <v>https://www.comunidad.madrid/tacp/novedades/publicacion-recursos-especiales-en-perfil-contratante</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https://www.comunidad.madrid/tacp/aviso-legal</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https://www.comunidad.madrid/tacp/accesibilidad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https://www.comunidad.madrid/tacp/sitemap</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https://www.comunidad.madrid/tacp</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Presentación electrónica</v>
      </c>
      <c r="C400" s="85" t="str" cm="1">
        <f t="array" ref="C400">IFERROR(INDEX('03.Muestra'!$F$8:$F$42,SMALL(IF("Página Web"='03.Muestra'!$D$8:$D$42,ROW('03.Muestra'!$F$8:$F$42)-MIN(ROW('03.Muestra'!$D$8:$D$42))+1,""),ROW()-398)),"")</f>
        <v>https://www.comunidad.madrid/tacp/el-tribunal/presentacion-electronica-e-impresos-normalizados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Memorias</v>
      </c>
      <c r="C401" s="85" t="str" cm="1">
        <f t="array" ref="C401">IFERROR(INDEX('03.Muestra'!$F$8:$F$42,SMALL(IF("Página Web"='03.Muestra'!$D$8:$D$42,ROW('03.Muestra'!$F$8:$F$42)-MIN(ROW('03.Muestra'!$D$8:$D$42))+1,""),ROW()-398)),"")</f>
        <v>https://www.comunidad.madrid/tacp/memorias</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Buscador de resoluciones</v>
      </c>
      <c r="C402" s="85" t="str" cm="1">
        <f t="array" ref="C402">IFERROR(INDEX('03.Muestra'!$F$8:$F$42,SMALL(IF("Página Web"='03.Muestra'!$D$8:$D$42,ROW('03.Muestra'!$F$8:$F$42)-MIN(ROW('03.Muestra'!$D$8:$D$42))+1,""),ROW()-398)),"")</f>
        <v>https://www.comunidad.madrid/tacp/busquedaresoluciones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Novedades</v>
      </c>
      <c r="C403" s="85" t="str" cm="1">
        <f t="array" ref="C403">IFERROR(INDEX('03.Muestra'!$F$8:$F$42,SMALL(IF("Página Web"='03.Muestra'!$D$8:$D$42,ROW('03.Muestra'!$F$8:$F$42)-MIN(ROW('03.Muestra'!$D$8:$D$42))+1,""),ROW()-398)),"")</f>
        <v>https://www.comunidad.madrid/tacp/novedades/publicacion-recursos-especiales-en-perfil-contratante</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https://www.comunidad.madrid/tacp/aviso-legal</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https://www.comunidad.madrid/tacp/accesibilidad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https://www.comunidad.madrid/tacp/sitemap</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https://www.comunidad.madrid/tacp</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Presentación electrónica</v>
      </c>
      <c r="C438" s="85" t="str" cm="1">
        <f t="array" ref="C438">IFERROR(INDEX('03.Muestra'!$F$8:$F$42,SMALL(IF("Página Web"='03.Muestra'!$D$8:$D$42,ROW('03.Muestra'!$F$8:$F$42)-MIN(ROW('03.Muestra'!$D$8:$D$42))+1,""),ROW()-436)),"")</f>
        <v>https://www.comunidad.madrid/tacp/el-tribunal/presentacion-electronica-e-impresos-normalizados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Memorias</v>
      </c>
      <c r="C439" s="85" t="str" cm="1">
        <f t="array" ref="C439">IFERROR(INDEX('03.Muestra'!$F$8:$F$42,SMALL(IF("Página Web"='03.Muestra'!$D$8:$D$42,ROW('03.Muestra'!$F$8:$F$42)-MIN(ROW('03.Muestra'!$D$8:$D$42))+1,""),ROW()-436)),"")</f>
        <v>https://www.comunidad.madrid/tacp/memorias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Buscador de resoluciones</v>
      </c>
      <c r="C440" s="85" t="str" cm="1">
        <f t="array" ref="C440">IFERROR(INDEX('03.Muestra'!$F$8:$F$42,SMALL(IF("Página Web"='03.Muestra'!$D$8:$D$42,ROW('03.Muestra'!$F$8:$F$42)-MIN(ROW('03.Muestra'!$D$8:$D$42))+1,""),ROW()-436)),"")</f>
        <v>https://www.comunidad.madrid/tacp/busquedaresoluciones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Novedades</v>
      </c>
      <c r="C441" s="85" t="str" cm="1">
        <f t="array" ref="C441">IFERROR(INDEX('03.Muestra'!$F$8:$F$42,SMALL(IF("Página Web"='03.Muestra'!$D$8:$D$42,ROW('03.Muestra'!$F$8:$F$42)-MIN(ROW('03.Muestra'!$D$8:$D$42))+1,""),ROW()-436)),"")</f>
        <v>https://www.comunidad.madrid/tacp/novedades/publicacion-recursos-especiales-en-perfil-contratante</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https://www.comunidad.madrid/tacp/aviso-legal</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https://www.comunidad.madrid/tacp/accesibilidad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https://www.comunidad.madrid/tacp/sitemap</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https://www.comunidad.madrid/tacp</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Presentación electrónica</v>
      </c>
      <c r="C476" s="85" t="str" cm="1">
        <f t="array" ref="C476">IFERROR(INDEX('03.Muestra'!$F$8:$F$42,SMALL(IF("Página Web"='03.Muestra'!$D$8:$D$42,ROW('03.Muestra'!$F$8:$F$42)-MIN(ROW('03.Muestra'!$D$8:$D$42))+1,""),ROW()-474)),"")</f>
        <v>https://www.comunidad.madrid/tacp/el-tribunal/presentacion-electronica-e-impresos-normalizados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6</v>
      </c>
      <c r="J476" s="91">
        <f ca="1">COUNTIF($D475:INDIRECT("$D" &amp;  SUM(ROW()-1,'03.Muestra'!$D$45)-1),J475)</f>
        <v>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Memorias</v>
      </c>
      <c r="C477" s="85" t="str" cm="1">
        <f t="array" ref="C477">IFERROR(INDEX('03.Muestra'!$F$8:$F$42,SMALL(IF("Página Web"='03.Muestra'!$D$8:$D$42,ROW('03.Muestra'!$F$8:$F$42)-MIN(ROW('03.Muestra'!$D$8:$D$42))+1,""),ROW()-474)),"")</f>
        <v>https://www.comunidad.madrid/tacp/memorias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Buscador de resoluciones</v>
      </c>
      <c r="C478" s="85" t="str" cm="1">
        <f t="array" ref="C478">IFERROR(INDEX('03.Muestra'!$F$8:$F$42,SMALL(IF("Página Web"='03.Muestra'!$D$8:$D$42,ROW('03.Muestra'!$F$8:$F$42)-MIN(ROW('03.Muestra'!$D$8:$D$42))+1,""),ROW()-474)),"")</f>
        <v>https://www.comunidad.madrid/tacp/busquedaresoluciones</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Novedades</v>
      </c>
      <c r="C479" s="85" t="str" cm="1">
        <f t="array" ref="C479">IFERROR(INDEX('03.Muestra'!$F$8:$F$42,SMALL(IF("Página Web"='03.Muestra'!$D$8:$D$42,ROW('03.Muestra'!$F$8:$F$42)-MIN(ROW('03.Muestra'!$D$8:$D$42))+1,""),ROW()-474)),"")</f>
        <v>https://www.comunidad.madrid/tacp/novedades/publicacion-recursos-especiales-en-perfil-contratante</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https://www.comunidad.madrid/tacp/aviso-legal</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https://www.comunidad.madrid/tacp/accesibilidad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https://www.comunidad.madrid/tacp/sitemap</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https://www.comunidad.madrid/tacp</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Presentación electrónica</v>
      </c>
      <c r="C514" s="85" t="str" cm="1">
        <f t="array" ref="C514">IFERROR(INDEX('03.Muestra'!$F$8:$F$42,SMALL(IF("Página Web"='03.Muestra'!$D$8:$D$42,ROW('03.Muestra'!$F$8:$F$42)-MIN(ROW('03.Muestra'!$D$8:$D$42))+1,""),ROW()-512)),"")</f>
        <v>https://www.comunidad.madrid/tacp/el-tribunal/presentacion-electronica-e-impresos-normalizados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8</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Memorias</v>
      </c>
      <c r="C515" s="85" t="str" cm="1">
        <f t="array" ref="C515">IFERROR(INDEX('03.Muestra'!$F$8:$F$42,SMALL(IF("Página Web"='03.Muestra'!$D$8:$D$42,ROW('03.Muestra'!$F$8:$F$42)-MIN(ROW('03.Muestra'!$D$8:$D$42))+1,""),ROW()-512)),"")</f>
        <v>https://www.comunidad.madrid/tacp/memorias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Buscador de resoluciones</v>
      </c>
      <c r="C516" s="85" t="str" cm="1">
        <f t="array" ref="C516">IFERROR(INDEX('03.Muestra'!$F$8:$F$42,SMALL(IF("Página Web"='03.Muestra'!$D$8:$D$42,ROW('03.Muestra'!$F$8:$F$42)-MIN(ROW('03.Muestra'!$D$8:$D$42))+1,""),ROW()-512)),"")</f>
        <v>https://www.comunidad.madrid/tacp/busquedaresoluciones</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Novedades</v>
      </c>
      <c r="C517" s="85" t="str" cm="1">
        <f t="array" ref="C517">IFERROR(INDEX('03.Muestra'!$F$8:$F$42,SMALL(IF("Página Web"='03.Muestra'!$D$8:$D$42,ROW('03.Muestra'!$F$8:$F$42)-MIN(ROW('03.Muestra'!$D$8:$D$42))+1,""),ROW()-512)),"")</f>
        <v>https://www.comunidad.madrid/tacp/novedades/publicacion-recursos-especiales-en-perfil-contratante</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https://www.comunidad.madrid/tacp/aviso-legal</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https://www.comunidad.madrid/tacp/accesibilidad</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https://www.comunidad.madrid/tacp/sitemap</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https://www.comunidad.madrid/tacp</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Presentación electrónica</v>
      </c>
      <c r="C552" s="85" t="str" cm="1">
        <f t="array" ref="C552">IFERROR(INDEX('03.Muestra'!$F$8:$F$42,SMALL(IF("Página Web"='03.Muestra'!$D$8:$D$42,ROW('03.Muestra'!$F$8:$F$42)-MIN(ROW('03.Muestra'!$D$8:$D$42))+1,""),ROW()-550)),"")</f>
        <v>https://www.comunidad.madrid/tacp/el-tribunal/presentacion-electronica-e-impresos-normalizados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Memorias</v>
      </c>
      <c r="C553" s="85" t="str" cm="1">
        <f t="array" ref="C553">IFERROR(INDEX('03.Muestra'!$F$8:$F$42,SMALL(IF("Página Web"='03.Muestra'!$D$8:$D$42,ROW('03.Muestra'!$F$8:$F$42)-MIN(ROW('03.Muestra'!$D$8:$D$42))+1,""),ROW()-550)),"")</f>
        <v>https://www.comunidad.madrid/tacp/memorias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Buscador de resoluciones</v>
      </c>
      <c r="C554" s="85" t="str" cm="1">
        <f t="array" ref="C554">IFERROR(INDEX('03.Muestra'!$F$8:$F$42,SMALL(IF("Página Web"='03.Muestra'!$D$8:$D$42,ROW('03.Muestra'!$F$8:$F$42)-MIN(ROW('03.Muestra'!$D$8:$D$42))+1,""),ROW()-550)),"")</f>
        <v>https://www.comunidad.madrid/tacp/busquedaresoluciones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Novedades</v>
      </c>
      <c r="C555" s="85" t="str" cm="1">
        <f t="array" ref="C555">IFERROR(INDEX('03.Muestra'!$F$8:$F$42,SMALL(IF("Página Web"='03.Muestra'!$D$8:$D$42,ROW('03.Muestra'!$F$8:$F$42)-MIN(ROW('03.Muestra'!$D$8:$D$42))+1,""),ROW()-550)),"")</f>
        <v>https://www.comunidad.madrid/tacp/novedades/publicacion-recursos-especiales-en-perfil-contratante</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https://www.comunidad.madrid/tacp/aviso-legal</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https://www.comunidad.madrid/tacp/accesibilidad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https://www.comunidad.madrid/tacp/sitemap</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https://www.comunidad.madrid/tacp</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Presentación electrónica</v>
      </c>
      <c r="C590" s="85" t="str" cm="1">
        <f t="array" ref="C590">IFERROR(INDEX('03.Muestra'!$F$8:$F$42,SMALL(IF("Página Web"='03.Muestra'!$D$8:$D$42,ROW('03.Muestra'!$F$8:$F$42)-MIN(ROW('03.Muestra'!$D$8:$D$42))+1,""),ROW()-588)),"")</f>
        <v>https://www.comunidad.madrid/tacp/el-tribunal/presentacion-electronica-e-impresos-normalizados</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8</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Memorias</v>
      </c>
      <c r="C591" s="85" t="str" cm="1">
        <f t="array" ref="C591">IFERROR(INDEX('03.Muestra'!$F$8:$F$42,SMALL(IF("Página Web"='03.Muestra'!$D$8:$D$42,ROW('03.Muestra'!$F$8:$F$42)-MIN(ROW('03.Muestra'!$D$8:$D$42))+1,""),ROW()-588)),"")</f>
        <v>https://www.comunidad.madrid/tacp/memorias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Buscador de resoluciones</v>
      </c>
      <c r="C592" s="85" t="str" cm="1">
        <f t="array" ref="C592">IFERROR(INDEX('03.Muestra'!$F$8:$F$42,SMALL(IF("Página Web"='03.Muestra'!$D$8:$D$42,ROW('03.Muestra'!$F$8:$F$42)-MIN(ROW('03.Muestra'!$D$8:$D$42))+1,""),ROW()-588)),"")</f>
        <v>https://www.comunidad.madrid/tacp/busquedaresoluciones</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Novedades</v>
      </c>
      <c r="C593" s="85" t="str" cm="1">
        <f t="array" ref="C593">IFERROR(INDEX('03.Muestra'!$F$8:$F$42,SMALL(IF("Página Web"='03.Muestra'!$D$8:$D$42,ROW('03.Muestra'!$F$8:$F$42)-MIN(ROW('03.Muestra'!$D$8:$D$42))+1,""),ROW()-588)),"")</f>
        <v>https://www.comunidad.madrid/tacp/novedades/publicacion-recursos-especiales-en-perfil-contratante</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https://www.comunidad.madrid/tacp/aviso-legal</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https://www.comunidad.madrid/tacp/accesibilidad</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https://www.comunidad.madrid/tacp/sitemap</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https://www.comunidad.madrid/tacp</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Presentación electrónica</v>
      </c>
      <c r="C628" s="85" t="str" cm="1">
        <f t="array" ref="C628">IFERROR(INDEX('03.Muestra'!$F$8:$F$42,SMALL(IF("Página Web"='03.Muestra'!$D$8:$D$42,ROW('03.Muestra'!$F$8:$F$42)-MIN(ROW('03.Muestra'!$D$8:$D$42))+1,""),ROW()-626)),"")</f>
        <v>https://www.comunidad.madrid/tacp/el-tribunal/presentacion-electronica-e-impresos-normalizados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8</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Memorias</v>
      </c>
      <c r="C629" s="85" t="str" cm="1">
        <f t="array" ref="C629">IFERROR(INDEX('03.Muestra'!$F$8:$F$42,SMALL(IF("Página Web"='03.Muestra'!$D$8:$D$42,ROW('03.Muestra'!$F$8:$F$42)-MIN(ROW('03.Muestra'!$D$8:$D$42))+1,""),ROW()-626)),"")</f>
        <v>https://www.comunidad.madrid/tacp/memorias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Buscador de resoluciones</v>
      </c>
      <c r="C630" s="85" t="str" cm="1">
        <f t="array" ref="C630">IFERROR(INDEX('03.Muestra'!$F$8:$F$42,SMALL(IF("Página Web"='03.Muestra'!$D$8:$D$42,ROW('03.Muestra'!$F$8:$F$42)-MIN(ROW('03.Muestra'!$D$8:$D$42))+1,""),ROW()-626)),"")</f>
        <v>https://www.comunidad.madrid/tacp/busquedaresoluciones</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Novedades</v>
      </c>
      <c r="C631" s="85" t="str" cm="1">
        <f t="array" ref="C631">IFERROR(INDEX('03.Muestra'!$F$8:$F$42,SMALL(IF("Página Web"='03.Muestra'!$D$8:$D$42,ROW('03.Muestra'!$F$8:$F$42)-MIN(ROW('03.Muestra'!$D$8:$D$42))+1,""),ROW()-626)),"")</f>
        <v>https://www.comunidad.madrid/tacp/novedades/publicacion-recursos-especiales-en-perfil-contratante</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https://www.comunidad.madrid/tacp/aviso-legal</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https://www.comunidad.madrid/tacp/accesibilidad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https://www.comunidad.madrid/tacp/sitemap</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https://www.comunidad.madrid/tacp</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Presentación electrónica</v>
      </c>
      <c r="C666" s="85" t="str" cm="1">
        <f t="array" ref="C666">IFERROR(INDEX('03.Muestra'!$F$8:$F$42,SMALL(IF("Página Web"='03.Muestra'!$D$8:$D$42,ROW('03.Muestra'!$F$8:$F$42)-MIN(ROW('03.Muestra'!$D$8:$D$42))+1,""),ROW()-664)),"")</f>
        <v>https://www.comunidad.madrid/tacp/el-tribunal/presentacion-electronica-e-impresos-normalizados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8</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Memorias</v>
      </c>
      <c r="C667" s="85" t="str" cm="1">
        <f t="array" ref="C667">IFERROR(INDEX('03.Muestra'!$F$8:$F$42,SMALL(IF("Página Web"='03.Muestra'!$D$8:$D$42,ROW('03.Muestra'!$F$8:$F$42)-MIN(ROW('03.Muestra'!$D$8:$D$42))+1,""),ROW()-664)),"")</f>
        <v>https://www.comunidad.madrid/tacp/memorias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Buscador de resoluciones</v>
      </c>
      <c r="C668" s="85" t="str" cm="1">
        <f t="array" ref="C668">IFERROR(INDEX('03.Muestra'!$F$8:$F$42,SMALL(IF("Página Web"='03.Muestra'!$D$8:$D$42,ROW('03.Muestra'!$F$8:$F$42)-MIN(ROW('03.Muestra'!$D$8:$D$42))+1,""),ROW()-664)),"")</f>
        <v>https://www.comunidad.madrid/tacp/busquedaresoluciones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Novedades</v>
      </c>
      <c r="C669" s="85" t="str" cm="1">
        <f t="array" ref="C669">IFERROR(INDEX('03.Muestra'!$F$8:$F$42,SMALL(IF("Página Web"='03.Muestra'!$D$8:$D$42,ROW('03.Muestra'!$F$8:$F$42)-MIN(ROW('03.Muestra'!$D$8:$D$42))+1,""),ROW()-664)),"")</f>
        <v>https://www.comunidad.madrid/tacp/novedades/publicacion-recursos-especiales-en-perfil-contratante</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https://www.comunidad.madrid/tacp/aviso-legal</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https://www.comunidad.madrid/tacp/accesibilidad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https://www.comunidad.madrid/tacp/sitemap</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ref="D673:D699" si="35">IF(AND(B673&lt;&gt;"",C673&lt;&gt;""),"N/T","")</f>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https://www.comunidad.madrid/tacp</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Presentación electrónica</v>
      </c>
      <c r="C704" s="85" t="str" cm="1">
        <f t="array" ref="C704">IFERROR(INDEX('03.Muestra'!$F$8:$F$42,SMALL(IF("Página Web"='03.Muestra'!$D$8:$D$42,ROW('03.Muestra'!$F$8:$F$42)-MIN(ROW('03.Muestra'!$D$8:$D$42))+1,""),ROW()-702)),"")</f>
        <v>https://www.comunidad.madrid/tacp/el-tribunal/presentacion-electronica-e-impresos-normalizados</v>
      </c>
      <c r="D704" s="99" t="s">
        <v>92</v>
      </c>
      <c r="E704" s="79" t="str">
        <f t="shared" si="36"/>
        <v/>
      </c>
      <c r="F704" s="91">
        <f ca="1">COUNTIF($D703:INDIRECT("$D" &amp;  SUM(ROW()-1,'03.Muestra'!$D$45)-1),F703)</f>
        <v>0</v>
      </c>
      <c r="G704" s="91">
        <f ca="1">COUNTIF($D703:INDIRECT("$D" &amp;  SUM(ROW()-1,'03.Muestra'!$D$45)-1),G703)</f>
        <v>0</v>
      </c>
      <c r="H704" s="91">
        <f ca="1">COUNTIF($D703:INDIRECT("$D" &amp;  SUM(ROW()-1,'03.Muestra'!$D$45)-1),H703)</f>
        <v>2</v>
      </c>
      <c r="I704" s="91">
        <f ca="1">COUNTIF($D703:INDIRECT("$D" &amp;  SUM(ROW()-1,'03.Muestra'!$D$45)-1),I703)</f>
        <v>0</v>
      </c>
      <c r="J704" s="91">
        <f ca="1">COUNTIF($D703:INDIRECT("$D" &amp;  SUM(ROW()-1,'03.Muestra'!$D$45)-1),J703)</f>
        <v>6</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Memorias</v>
      </c>
      <c r="C705" s="85" t="str" cm="1">
        <f t="array" ref="C705">IFERROR(INDEX('03.Muestra'!$F$8:$F$42,SMALL(IF("Página Web"='03.Muestra'!$D$8:$D$42,ROW('03.Muestra'!$F$8:$F$42)-MIN(ROW('03.Muestra'!$D$8:$D$42))+1,""),ROW()-702)),"")</f>
        <v>https://www.comunidad.madrid/tacp/memorias</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Buscador de resoluciones</v>
      </c>
      <c r="C706" s="85" t="str" cm="1">
        <f t="array" ref="C706">IFERROR(INDEX('03.Muestra'!$F$8:$F$42,SMALL(IF("Página Web"='03.Muestra'!$D$8:$D$42,ROW('03.Muestra'!$F$8:$F$42)-MIN(ROW('03.Muestra'!$D$8:$D$42))+1,""),ROW()-702)),"")</f>
        <v>https://www.comunidad.madrid/tacp/busquedaresoluciones</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Novedades</v>
      </c>
      <c r="C707" s="85" t="str" cm="1">
        <f t="array" ref="C707">IFERROR(INDEX('03.Muestra'!$F$8:$F$42,SMALL(IF("Página Web"='03.Muestra'!$D$8:$D$42,ROW('03.Muestra'!$F$8:$F$42)-MIN(ROW('03.Muestra'!$D$8:$D$42))+1,""),ROW()-702)),"")</f>
        <v>https://www.comunidad.madrid/tacp/novedades/publicacion-recursos-especiales-en-perfil-contratante</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https://www.comunidad.madrid/tacp/aviso-legal</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https://www.comunidad.madrid/tacp/accesibilidad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https://www.comunidad.madrid/tacp/sitemap</v>
      </c>
      <c r="D710" s="99" t="s">
        <v>92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https://www.comunidad.madrid/tacp</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Presentación electrónica</v>
      </c>
      <c r="C742" s="85" t="str" cm="1">
        <f t="array" ref="C742">IFERROR(INDEX('03.Muestra'!$F$8:$F$42,SMALL(IF("Página Web"='03.Muestra'!$D$8:$D$42,ROW('03.Muestra'!$F$8:$F$42)-MIN(ROW('03.Muestra'!$D$8:$D$42))+1,""),ROW()-740)),"")</f>
        <v>https://www.comunidad.madrid/tacp/el-tribunal/presentacion-electronica-e-impresos-normalizados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8</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Memorias</v>
      </c>
      <c r="C743" s="85" t="str" cm="1">
        <f t="array" ref="C743">IFERROR(INDEX('03.Muestra'!$F$8:$F$42,SMALL(IF("Página Web"='03.Muestra'!$D$8:$D$42,ROW('03.Muestra'!$F$8:$F$42)-MIN(ROW('03.Muestra'!$D$8:$D$42))+1,""),ROW()-740)),"")</f>
        <v>https://www.comunidad.madrid/tacp/memorias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Buscador de resoluciones</v>
      </c>
      <c r="C744" s="85" t="str" cm="1">
        <f t="array" ref="C744">IFERROR(INDEX('03.Muestra'!$F$8:$F$42,SMALL(IF("Página Web"='03.Muestra'!$D$8:$D$42,ROW('03.Muestra'!$F$8:$F$42)-MIN(ROW('03.Muestra'!$D$8:$D$42))+1,""),ROW()-740)),"")</f>
        <v>https://www.comunidad.madrid/tacp/busquedaresoluciones</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Novedades</v>
      </c>
      <c r="C745" s="85" t="str" cm="1">
        <f t="array" ref="C745">IFERROR(INDEX('03.Muestra'!$F$8:$F$42,SMALL(IF("Página Web"='03.Muestra'!$D$8:$D$42,ROW('03.Muestra'!$F$8:$F$42)-MIN(ROW('03.Muestra'!$D$8:$D$42))+1,""),ROW()-740)),"")</f>
        <v>https://www.comunidad.madrid/tacp/novedades/publicacion-recursos-especiales-en-perfil-contratante</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Aviso Legal</v>
      </c>
      <c r="C746" s="85" t="str" cm="1">
        <f t="array" ref="C746">IFERROR(INDEX('03.Muestra'!$F$8:$F$42,SMALL(IF("Página Web"='03.Muestra'!$D$8:$D$42,ROW('03.Muestra'!$F$8:$F$42)-MIN(ROW('03.Muestra'!$D$8:$D$42))+1,""),ROW()-740)),"")</f>
        <v>https://www.comunidad.madrid/tacp/aviso-legal</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https://www.comunidad.madrid/tacp/accesibilidad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Mapa Web</v>
      </c>
      <c r="C748" s="85" t="str" cm="1">
        <f t="array" ref="C748">IFERROR(INDEX('03.Muestra'!$F$8:$F$42,SMALL(IF("Página Web"='03.Muestra'!$D$8:$D$42,ROW('03.Muestra'!$F$8:$F$42)-MIN(ROW('03.Muestra'!$D$8:$D$42))+1,""),ROW()-740)),"")</f>
        <v>https://www.comunidad.madrid/tacp/sitemap</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ref="D749:D775" si="39">IF(AND(B749&lt;&gt;"",C749&lt;&gt;""),"N/T","")</f>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https://www.comunidad.madrid/tacp</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Presentación electrónica</v>
      </c>
      <c r="C780" s="85" t="str" cm="1">
        <f t="array" ref="C780">IFERROR(INDEX('03.Muestra'!$F$8:$F$42,SMALL(IF("Página Web"='03.Muestra'!$D$8:$D$42,ROW('03.Muestra'!$F$8:$F$42)-MIN(ROW('03.Muestra'!$D$8:$D$42))+1,""),ROW()-778)),"")</f>
        <v>https://www.comunidad.madrid/tacp/el-tribunal/presentacion-electronica-e-impresos-normalizados</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6</v>
      </c>
      <c r="J780" s="91">
        <f ca="1">COUNTIF($D779:INDIRECT("$D" &amp;  SUM(ROW()-1,'03.Muestra'!$D$45)-1),J779)</f>
        <v>2</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Memorias</v>
      </c>
      <c r="C781" s="85" t="str" cm="1">
        <f t="array" ref="C781">IFERROR(INDEX('03.Muestra'!$F$8:$F$42,SMALL(IF("Página Web"='03.Muestra'!$D$8:$D$42,ROW('03.Muestra'!$F$8:$F$42)-MIN(ROW('03.Muestra'!$D$8:$D$42))+1,""),ROW()-778)),"")</f>
        <v>https://www.comunidad.madrid/tacp/memorias</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Buscador de resoluciones</v>
      </c>
      <c r="C782" s="85" t="str" cm="1">
        <f t="array" ref="C782">IFERROR(INDEX('03.Muestra'!$F$8:$F$42,SMALL(IF("Página Web"='03.Muestra'!$D$8:$D$42,ROW('03.Muestra'!$F$8:$F$42)-MIN(ROW('03.Muestra'!$D$8:$D$42))+1,""),ROW()-778)),"")</f>
        <v>https://www.comunidad.madrid/tacp/busquedaresoluciones</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Novedades</v>
      </c>
      <c r="C783" s="85" t="str" cm="1">
        <f t="array" ref="C783">IFERROR(INDEX('03.Muestra'!$F$8:$F$42,SMALL(IF("Página Web"='03.Muestra'!$D$8:$D$42,ROW('03.Muestra'!$F$8:$F$42)-MIN(ROW('03.Muestra'!$D$8:$D$42))+1,""),ROW()-778)),"")</f>
        <v>https://www.comunidad.madrid/tacp/novedades/publicacion-recursos-especiales-en-perfil-contratante</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Aviso Legal</v>
      </c>
      <c r="C784" s="85" t="str" cm="1">
        <f t="array" ref="C784">IFERROR(INDEX('03.Muestra'!$F$8:$F$42,SMALL(IF("Página Web"='03.Muestra'!$D$8:$D$42,ROW('03.Muestra'!$F$8:$F$42)-MIN(ROW('03.Muestra'!$D$8:$D$42))+1,""),ROW()-778)),"")</f>
        <v>https://www.comunidad.madrid/tacp/aviso-legal</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https://www.comunidad.madrid/tacp/accesibilidad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Mapa Web</v>
      </c>
      <c r="C786" s="85" t="str" cm="1">
        <f t="array" ref="C786">IFERROR(INDEX('03.Muestra'!$F$8:$F$42,SMALL(IF("Página Web"='03.Muestra'!$D$8:$D$42,ROW('03.Muestra'!$F$8:$F$42)-MIN(ROW('03.Muestra'!$D$8:$D$42))+1,""),ROW()-778)),"")</f>
        <v>https://www.comunidad.madrid/tacp/sitemap</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ref="D787:D813" si="41">IF(AND(B787&lt;&gt;"",C787&lt;&gt;""),"N/T","")</f>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https://www.comunidad.madrid/tacp</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Presentación electrónica</v>
      </c>
      <c r="C818" s="85" t="str" cm="1">
        <f t="array" ref="C818">IFERROR(INDEX('03.Muestra'!$F$8:$F$42,SMALL(IF("Página Web"='03.Muestra'!$D$8:$D$42,ROW('03.Muestra'!$F$8:$F$42)-MIN(ROW('03.Muestra'!$D$8:$D$42))+1,""),ROW()-816)),"")</f>
        <v>https://www.comunidad.madrid/tacp/el-tribunal/presentacion-electronica-e-impresos-normalizados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8</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Memorias</v>
      </c>
      <c r="C819" s="85" t="str" cm="1">
        <f t="array" ref="C819">IFERROR(INDEX('03.Muestra'!$F$8:$F$42,SMALL(IF("Página Web"='03.Muestra'!$D$8:$D$42,ROW('03.Muestra'!$F$8:$F$42)-MIN(ROW('03.Muestra'!$D$8:$D$42))+1,""),ROW()-816)),"")</f>
        <v>https://www.comunidad.madrid/tacp/memorias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Buscador de resoluciones</v>
      </c>
      <c r="C820" s="85" t="str" cm="1">
        <f t="array" ref="C820">IFERROR(INDEX('03.Muestra'!$F$8:$F$42,SMALL(IF("Página Web"='03.Muestra'!$D$8:$D$42,ROW('03.Muestra'!$F$8:$F$42)-MIN(ROW('03.Muestra'!$D$8:$D$42))+1,""),ROW()-816)),"")</f>
        <v>https://www.comunidad.madrid/tacp/busquedaresoluciones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Novedades</v>
      </c>
      <c r="C821" s="85" t="str" cm="1">
        <f t="array" ref="C821">IFERROR(INDEX('03.Muestra'!$F$8:$F$42,SMALL(IF("Página Web"='03.Muestra'!$D$8:$D$42,ROW('03.Muestra'!$F$8:$F$42)-MIN(ROW('03.Muestra'!$D$8:$D$42))+1,""),ROW()-816)),"")</f>
        <v>https://www.comunidad.madrid/tacp/novedades/publicacion-recursos-especiales-en-perfil-contratante</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Aviso Legal</v>
      </c>
      <c r="C822" s="85" t="str" cm="1">
        <f t="array" ref="C822">IFERROR(INDEX('03.Muestra'!$F$8:$F$42,SMALL(IF("Página Web"='03.Muestra'!$D$8:$D$42,ROW('03.Muestra'!$F$8:$F$42)-MIN(ROW('03.Muestra'!$D$8:$D$42))+1,""),ROW()-816)),"")</f>
        <v>https://www.comunidad.madrid/tacp/aviso-legal</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https://www.comunidad.madrid/tacp/accesibilidad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Mapa Web</v>
      </c>
      <c r="C824" s="85" t="str" cm="1">
        <f t="array" ref="C824">IFERROR(INDEX('03.Muestra'!$F$8:$F$42,SMALL(IF("Página Web"='03.Muestra'!$D$8:$D$42,ROW('03.Muestra'!$F$8:$F$42)-MIN(ROW('03.Muestra'!$D$8:$D$42))+1,""),ROW()-816)),"")</f>
        <v>https://www.comunidad.madrid/tacp/sitemap</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ref="D825:D851" si="43">IF(AND(B825&lt;&gt;"",C825&lt;&gt;""),"N/T","")</f>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https://www.comunidad.madrid/tacp</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Presentación electrónica</v>
      </c>
      <c r="C856" s="85" t="str" cm="1">
        <f t="array" ref="C856">IFERROR(INDEX('03.Muestra'!$F$8:$F$42,SMALL(IF("Página Web"='03.Muestra'!$D$8:$D$42,ROW('03.Muestra'!$F$8:$F$42)-MIN(ROW('03.Muestra'!$D$8:$D$42))+1,""),ROW()-854)),"")</f>
        <v>https://www.comunidad.madrid/tacp/el-tribunal/presentacion-electronica-e-impresos-normalizados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8</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Memorias</v>
      </c>
      <c r="C857" s="85" t="str" cm="1">
        <f t="array" ref="C857">IFERROR(INDEX('03.Muestra'!$F$8:$F$42,SMALL(IF("Página Web"='03.Muestra'!$D$8:$D$42,ROW('03.Muestra'!$F$8:$F$42)-MIN(ROW('03.Muestra'!$D$8:$D$42))+1,""),ROW()-854)),"")</f>
        <v>https://www.comunidad.madrid/tacp/memorias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Buscador de resoluciones</v>
      </c>
      <c r="C858" s="85" t="str" cm="1">
        <f t="array" ref="C858">IFERROR(INDEX('03.Muestra'!$F$8:$F$42,SMALL(IF("Página Web"='03.Muestra'!$D$8:$D$42,ROW('03.Muestra'!$F$8:$F$42)-MIN(ROW('03.Muestra'!$D$8:$D$42))+1,""),ROW()-854)),"")</f>
        <v>https://www.comunidad.madrid/tacp/busquedaresoluciones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Novedades</v>
      </c>
      <c r="C859" s="85" t="str" cm="1">
        <f t="array" ref="C859">IFERROR(INDEX('03.Muestra'!$F$8:$F$42,SMALL(IF("Página Web"='03.Muestra'!$D$8:$D$42,ROW('03.Muestra'!$F$8:$F$42)-MIN(ROW('03.Muestra'!$D$8:$D$42))+1,""),ROW()-854)),"")</f>
        <v>https://www.comunidad.madrid/tacp/novedades/publicacion-recursos-especiales-en-perfil-contratante</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Aviso Legal</v>
      </c>
      <c r="C860" s="85" t="str" cm="1">
        <f t="array" ref="C860">IFERROR(INDEX('03.Muestra'!$F$8:$F$42,SMALL(IF("Página Web"='03.Muestra'!$D$8:$D$42,ROW('03.Muestra'!$F$8:$F$42)-MIN(ROW('03.Muestra'!$D$8:$D$42))+1,""),ROW()-854)),"")</f>
        <v>https://www.comunidad.madrid/tacp/aviso-legal</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https://www.comunidad.madrid/tacp/accesibilidad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Mapa Web</v>
      </c>
      <c r="C862" s="85" t="str" cm="1">
        <f t="array" ref="C862">IFERROR(INDEX('03.Muestra'!$F$8:$F$42,SMALL(IF("Página Web"='03.Muestra'!$D$8:$D$42,ROW('03.Muestra'!$F$8:$F$42)-MIN(ROW('03.Muestra'!$D$8:$D$42))+1,""),ROW()-854)),"")</f>
        <v>https://www.comunidad.madrid/tacp/sitemap</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ref="D863:D889" si="45">IF(AND(B863&lt;&gt;"",C863&lt;&gt;""),"N/T","")</f>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https://www.comunidad.madrid/tacp</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Presentación electrónica</v>
      </c>
      <c r="C894" s="85" t="str" cm="1">
        <f t="array" ref="C894">IFERROR(INDEX('03.Muestra'!$F$8:$F$42,SMALL(IF("Página Web"='03.Muestra'!$D$8:$D$42,ROW('03.Muestra'!$F$8:$F$42)-MIN(ROW('03.Muestra'!$D$8:$D$42))+1,""),ROW()-892)),"")</f>
        <v>https://www.comunidad.madrid/tacp/el-tribunal/presentacion-electronica-e-impresos-normalizados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Memorias</v>
      </c>
      <c r="C895" s="85" t="str" cm="1">
        <f t="array" ref="C895">IFERROR(INDEX('03.Muestra'!$F$8:$F$42,SMALL(IF("Página Web"='03.Muestra'!$D$8:$D$42,ROW('03.Muestra'!$F$8:$F$42)-MIN(ROW('03.Muestra'!$D$8:$D$42))+1,""),ROW()-892)),"")</f>
        <v>https://www.comunidad.madrid/tacp/memorias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Buscador de resoluciones</v>
      </c>
      <c r="C896" s="85" t="str" cm="1">
        <f t="array" ref="C896">IFERROR(INDEX('03.Muestra'!$F$8:$F$42,SMALL(IF("Página Web"='03.Muestra'!$D$8:$D$42,ROW('03.Muestra'!$F$8:$F$42)-MIN(ROW('03.Muestra'!$D$8:$D$42))+1,""),ROW()-892)),"")</f>
        <v>https://www.comunidad.madrid/tacp/busquedaresoluciones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Novedades</v>
      </c>
      <c r="C897" s="85" t="str" cm="1">
        <f t="array" ref="C897">IFERROR(INDEX('03.Muestra'!$F$8:$F$42,SMALL(IF("Página Web"='03.Muestra'!$D$8:$D$42,ROW('03.Muestra'!$F$8:$F$42)-MIN(ROW('03.Muestra'!$D$8:$D$42))+1,""),ROW()-892)),"")</f>
        <v>https://www.comunidad.madrid/tacp/novedades/publicacion-recursos-especiales-en-perfil-contratante</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Aviso Legal</v>
      </c>
      <c r="C898" s="85" t="str" cm="1">
        <f t="array" ref="C898">IFERROR(INDEX('03.Muestra'!$F$8:$F$42,SMALL(IF("Página Web"='03.Muestra'!$D$8:$D$42,ROW('03.Muestra'!$F$8:$F$42)-MIN(ROW('03.Muestra'!$D$8:$D$42))+1,""),ROW()-892)),"")</f>
        <v>https://www.comunidad.madrid/tacp/aviso-legal</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https://www.comunidad.madrid/tacp/accesibilidad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Mapa Web</v>
      </c>
      <c r="C900" s="85" t="str" cm="1">
        <f t="array" ref="C900">IFERROR(INDEX('03.Muestra'!$F$8:$F$42,SMALL(IF("Página Web"='03.Muestra'!$D$8:$D$42,ROW('03.Muestra'!$F$8:$F$42)-MIN(ROW('03.Muestra'!$D$8:$D$42))+1,""),ROW()-892)),"")</f>
        <v>https://www.comunidad.madrid/tacp/sitemap</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ref="D901:D927" si="47">IF(AND(B901&lt;&gt;"",C901&lt;&gt;""),"N/T","")</f>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https://www.comunidad.madrid/tacp</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Presentación electrónica</v>
      </c>
      <c r="C932" s="85" t="str" cm="1">
        <f t="array" ref="C932">IFERROR(INDEX('03.Muestra'!$F$8:$F$42,SMALL(IF("Página Web"='03.Muestra'!$D$8:$D$42,ROW('03.Muestra'!$F$8:$F$42)-MIN(ROW('03.Muestra'!$D$8:$D$42))+1,""),ROW()-930)),"")</f>
        <v>https://www.comunidad.madrid/tacp/el-tribunal/presentacion-electronica-e-impresos-normalizados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8</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Memorias</v>
      </c>
      <c r="C933" s="85" t="str" cm="1">
        <f t="array" ref="C933">IFERROR(INDEX('03.Muestra'!$F$8:$F$42,SMALL(IF("Página Web"='03.Muestra'!$D$8:$D$42,ROW('03.Muestra'!$F$8:$F$42)-MIN(ROW('03.Muestra'!$D$8:$D$42))+1,""),ROW()-930)),"")</f>
        <v>https://www.comunidad.madrid/tacp/memorias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Buscador de resoluciones</v>
      </c>
      <c r="C934" s="85" t="str" cm="1">
        <f t="array" ref="C934">IFERROR(INDEX('03.Muestra'!$F$8:$F$42,SMALL(IF("Página Web"='03.Muestra'!$D$8:$D$42,ROW('03.Muestra'!$F$8:$F$42)-MIN(ROW('03.Muestra'!$D$8:$D$42))+1,""),ROW()-930)),"")</f>
        <v>https://www.comunidad.madrid/tacp/busquedaresoluciones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Novedades</v>
      </c>
      <c r="C935" s="85" t="str" cm="1">
        <f t="array" ref="C935">IFERROR(INDEX('03.Muestra'!$F$8:$F$42,SMALL(IF("Página Web"='03.Muestra'!$D$8:$D$42,ROW('03.Muestra'!$F$8:$F$42)-MIN(ROW('03.Muestra'!$D$8:$D$42))+1,""),ROW()-930)),"")</f>
        <v>https://www.comunidad.madrid/tacp/novedades/publicacion-recursos-especiales-en-perfil-contratante</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Aviso Legal</v>
      </c>
      <c r="C936" s="85" t="str" cm="1">
        <f t="array" ref="C936">IFERROR(INDEX('03.Muestra'!$F$8:$F$42,SMALL(IF("Página Web"='03.Muestra'!$D$8:$D$42,ROW('03.Muestra'!$F$8:$F$42)-MIN(ROW('03.Muestra'!$D$8:$D$42))+1,""),ROW()-930)),"")</f>
        <v>https://www.comunidad.madrid/tacp/aviso-legal</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https://www.comunidad.madrid/tacp/accesibilidad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Mapa Web</v>
      </c>
      <c r="C938" s="85" t="str" cm="1">
        <f t="array" ref="C938">IFERROR(INDEX('03.Muestra'!$F$8:$F$42,SMALL(IF("Página Web"='03.Muestra'!$D$8:$D$42,ROW('03.Muestra'!$F$8:$F$42)-MIN(ROW('03.Muestra'!$D$8:$D$42))+1,""),ROW()-930)),"")</f>
        <v>https://www.comunidad.madrid/tacp/sitemap</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ref="D939:D965" si="49">IF(AND(B939&lt;&gt;"",C939&lt;&gt;""),"N/T","")</f>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https://www.comunidad.madrid/tacp</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Presentación electrónica</v>
      </c>
      <c r="C970" s="85" t="str" cm="1">
        <f t="array" ref="C970">IFERROR(INDEX('03.Muestra'!$F$8:$F$42,SMALL(IF("Página Web"='03.Muestra'!$D$8:$D$42,ROW('03.Muestra'!$F$8:$F$42)-MIN(ROW('03.Muestra'!$D$8:$D$42))+1,""),ROW()-968)),"")</f>
        <v>https://www.comunidad.madrid/tacp/el-tribunal/presentacion-electronica-e-impresos-normalizados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8</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Memorias</v>
      </c>
      <c r="C971" s="85" t="str" cm="1">
        <f t="array" ref="C971">IFERROR(INDEX('03.Muestra'!$F$8:$F$42,SMALL(IF("Página Web"='03.Muestra'!$D$8:$D$42,ROW('03.Muestra'!$F$8:$F$42)-MIN(ROW('03.Muestra'!$D$8:$D$42))+1,""),ROW()-968)),"")</f>
        <v>https://www.comunidad.madrid/tacp/memorias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Buscador de resoluciones</v>
      </c>
      <c r="C972" s="85" t="str" cm="1">
        <f t="array" ref="C972">IFERROR(INDEX('03.Muestra'!$F$8:$F$42,SMALL(IF("Página Web"='03.Muestra'!$D$8:$D$42,ROW('03.Muestra'!$F$8:$F$42)-MIN(ROW('03.Muestra'!$D$8:$D$42))+1,""),ROW()-968)),"")</f>
        <v>https://www.comunidad.madrid/tacp/busquedaresoluciones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Novedades</v>
      </c>
      <c r="C973" s="85" t="str" cm="1">
        <f t="array" ref="C973">IFERROR(INDEX('03.Muestra'!$F$8:$F$42,SMALL(IF("Página Web"='03.Muestra'!$D$8:$D$42,ROW('03.Muestra'!$F$8:$F$42)-MIN(ROW('03.Muestra'!$D$8:$D$42))+1,""),ROW()-968)),"")</f>
        <v>https://www.comunidad.madrid/tacp/novedades/publicacion-recursos-especiales-en-perfil-contratante</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Aviso Legal</v>
      </c>
      <c r="C974" s="85" t="str" cm="1">
        <f t="array" ref="C974">IFERROR(INDEX('03.Muestra'!$F$8:$F$42,SMALL(IF("Página Web"='03.Muestra'!$D$8:$D$42,ROW('03.Muestra'!$F$8:$F$42)-MIN(ROW('03.Muestra'!$D$8:$D$42))+1,""),ROW()-968)),"")</f>
        <v>https://www.comunidad.madrid/tacp/aviso-legal</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https://www.comunidad.madrid/tacp/accesibilidad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Mapa Web</v>
      </c>
      <c r="C976" s="85" t="str" cm="1">
        <f t="array" ref="C976">IFERROR(INDEX('03.Muestra'!$F$8:$F$42,SMALL(IF("Página Web"='03.Muestra'!$D$8:$D$42,ROW('03.Muestra'!$F$8:$F$42)-MIN(ROW('03.Muestra'!$D$8:$D$42))+1,""),ROW()-968)),"")</f>
        <v>https://www.comunidad.madrid/tacp/sitemap</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ref="D977:D1003" si="51">IF(AND(B977&lt;&gt;"",C977&lt;&gt;""),"N/T","")</f>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https://www.comunidad.madrid/tacp</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Presentación electrónica</v>
      </c>
      <c r="C1008" s="85" t="str" cm="1">
        <f t="array" ref="C1008">IFERROR(INDEX('03.Muestra'!$F$8:$F$42,SMALL(IF("Página Web"='03.Muestra'!$D$8:$D$42,ROW('03.Muestra'!$F$8:$F$42)-MIN(ROW('03.Muestra'!$D$8:$D$42))+1,""),ROW()-1006)),"")</f>
        <v>https://www.comunidad.madrid/tacp/el-tribunal/presentacion-electronica-e-impresos-normalizados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Memorias</v>
      </c>
      <c r="C1009" s="85" t="str" cm="1">
        <f t="array" ref="C1009">IFERROR(INDEX('03.Muestra'!$F$8:$F$42,SMALL(IF("Página Web"='03.Muestra'!$D$8:$D$42,ROW('03.Muestra'!$F$8:$F$42)-MIN(ROW('03.Muestra'!$D$8:$D$42))+1,""),ROW()-1006)),"")</f>
        <v>https://www.comunidad.madrid/tacp/memorias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Buscador de resoluciones</v>
      </c>
      <c r="C1010" s="85" t="str" cm="1">
        <f t="array" ref="C1010">IFERROR(INDEX('03.Muestra'!$F$8:$F$42,SMALL(IF("Página Web"='03.Muestra'!$D$8:$D$42,ROW('03.Muestra'!$F$8:$F$42)-MIN(ROW('03.Muestra'!$D$8:$D$42))+1,""),ROW()-1006)),"")</f>
        <v>https://www.comunidad.madrid/tacp/busquedaresoluciones</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Novedades</v>
      </c>
      <c r="C1011" s="85" t="str" cm="1">
        <f t="array" ref="C1011">IFERROR(INDEX('03.Muestra'!$F$8:$F$42,SMALL(IF("Página Web"='03.Muestra'!$D$8:$D$42,ROW('03.Muestra'!$F$8:$F$42)-MIN(ROW('03.Muestra'!$D$8:$D$42))+1,""),ROW()-1006)),"")</f>
        <v>https://www.comunidad.madrid/tacp/novedades/publicacion-recursos-especiales-en-perfil-contratante</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Aviso Legal</v>
      </c>
      <c r="C1012" s="85" t="str" cm="1">
        <f t="array" ref="C1012">IFERROR(INDEX('03.Muestra'!$F$8:$F$42,SMALL(IF("Página Web"='03.Muestra'!$D$8:$D$42,ROW('03.Muestra'!$F$8:$F$42)-MIN(ROW('03.Muestra'!$D$8:$D$42))+1,""),ROW()-1006)),"")</f>
        <v>https://www.comunidad.madrid/tacp/aviso-legal</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https://www.comunidad.madrid/tacp/accesibilidad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Mapa Web</v>
      </c>
      <c r="C1014" s="85" t="str" cm="1">
        <f t="array" ref="C1014">IFERROR(INDEX('03.Muestra'!$F$8:$F$42,SMALL(IF("Página Web"='03.Muestra'!$D$8:$D$42,ROW('03.Muestra'!$F$8:$F$42)-MIN(ROW('03.Muestra'!$D$8:$D$42))+1,""),ROW()-1006)),"")</f>
        <v>https://www.comunidad.madrid/tacp/sitemap</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ref="D1015:D1041" si="53">IF(AND(B1015&lt;&gt;"",C1015&lt;&gt;""),"N/T","")</f>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https://www.comunidad.madrid/tacp</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Presentación electrónica</v>
      </c>
      <c r="C1046" s="85" t="str" cm="1">
        <f t="array" ref="C1046">IFERROR(INDEX('03.Muestra'!$F$8:$F$42,SMALL(IF("Página Web"='03.Muestra'!$D$8:$D$42,ROW('03.Muestra'!$F$8:$F$42)-MIN(ROW('03.Muestra'!$D$8:$D$42))+1,""),ROW()-1044)),"")</f>
        <v>https://www.comunidad.madrid/tacp/el-tribunal/presentacion-electronica-e-impresos-normalizados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6</v>
      </c>
      <c r="J1046" s="91">
        <f ca="1">COUNTIF($D1045:INDIRECT("$D" &amp;  SUM(ROW()-1,'03.Muestra'!$D$45)-1),J1045)</f>
        <v>2</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Memorias</v>
      </c>
      <c r="C1047" s="85" t="str" cm="1">
        <f t="array" ref="C1047">IFERROR(INDEX('03.Muestra'!$F$8:$F$42,SMALL(IF("Página Web"='03.Muestra'!$D$8:$D$42,ROW('03.Muestra'!$F$8:$F$42)-MIN(ROW('03.Muestra'!$D$8:$D$42))+1,""),ROW()-1044)),"")</f>
        <v>https://www.comunidad.madrid/tacp/memorias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Buscador de resoluciones</v>
      </c>
      <c r="C1048" s="85" t="str" cm="1">
        <f t="array" ref="C1048">IFERROR(INDEX('03.Muestra'!$F$8:$F$42,SMALL(IF("Página Web"='03.Muestra'!$D$8:$D$42,ROW('03.Muestra'!$F$8:$F$42)-MIN(ROW('03.Muestra'!$D$8:$D$42))+1,""),ROW()-1044)),"")</f>
        <v>https://www.comunidad.madrid/tacp/busquedaresoluciones</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Novedades</v>
      </c>
      <c r="C1049" s="85" t="str" cm="1">
        <f t="array" ref="C1049">IFERROR(INDEX('03.Muestra'!$F$8:$F$42,SMALL(IF("Página Web"='03.Muestra'!$D$8:$D$42,ROW('03.Muestra'!$F$8:$F$42)-MIN(ROW('03.Muestra'!$D$8:$D$42))+1,""),ROW()-1044)),"")</f>
        <v>https://www.comunidad.madrid/tacp/novedades/publicacion-recursos-especiales-en-perfil-contratante</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Aviso Legal</v>
      </c>
      <c r="C1050" s="85" t="str" cm="1">
        <f t="array" ref="C1050">IFERROR(INDEX('03.Muestra'!$F$8:$F$42,SMALL(IF("Página Web"='03.Muestra'!$D$8:$D$42,ROW('03.Muestra'!$F$8:$F$42)-MIN(ROW('03.Muestra'!$D$8:$D$42))+1,""),ROW()-1044)),"")</f>
        <v>https://www.comunidad.madrid/tacp/aviso-legal</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https://www.comunidad.madrid/tacp/accesibilidad</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Mapa Web</v>
      </c>
      <c r="C1052" s="85" t="str" cm="1">
        <f t="array" ref="C1052">IFERROR(INDEX('03.Muestra'!$F$8:$F$42,SMALL(IF("Página Web"='03.Muestra'!$D$8:$D$42,ROW('03.Muestra'!$F$8:$F$42)-MIN(ROW('03.Muestra'!$D$8:$D$42))+1,""),ROW()-1044)),"")</f>
        <v>https://www.comunidad.madrid/tacp/sitemap</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ref="D1053:D1079" si="55">IF(AND(B1053&lt;&gt;"",C1053&lt;&gt;""),"N/T","")</f>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https://www.comunidad.madrid/tacp</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Presentación electrónica</v>
      </c>
      <c r="C1084" s="85" t="str" cm="1">
        <f t="array" ref="C1084">IFERROR(INDEX('03.Muestra'!$F$8:$F$42,SMALL(IF("Página Web"='03.Muestra'!$D$8:$D$42,ROW('03.Muestra'!$F$8:$F$42)-MIN(ROW('03.Muestra'!$D$8:$D$42))+1,""),ROW()-1082)),"")</f>
        <v>https://www.comunidad.madrid/tacp/el-tribunal/presentacion-electronica-e-impresos-normalizados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Memorias</v>
      </c>
      <c r="C1085" s="85" t="str" cm="1">
        <f t="array" ref="C1085">IFERROR(INDEX('03.Muestra'!$F$8:$F$42,SMALL(IF("Página Web"='03.Muestra'!$D$8:$D$42,ROW('03.Muestra'!$F$8:$F$42)-MIN(ROW('03.Muestra'!$D$8:$D$42))+1,""),ROW()-1082)),"")</f>
        <v>https://www.comunidad.madrid/tacp/memorias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Buscador de resoluciones</v>
      </c>
      <c r="C1086" s="85" t="str" cm="1">
        <f t="array" ref="C1086">IFERROR(INDEX('03.Muestra'!$F$8:$F$42,SMALL(IF("Página Web"='03.Muestra'!$D$8:$D$42,ROW('03.Muestra'!$F$8:$F$42)-MIN(ROW('03.Muestra'!$D$8:$D$42))+1,""),ROW()-1082)),"")</f>
        <v>https://www.comunidad.madrid/tacp/busquedaresoluciones</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Novedades</v>
      </c>
      <c r="C1087" s="85" t="str" cm="1">
        <f t="array" ref="C1087">IFERROR(INDEX('03.Muestra'!$F$8:$F$42,SMALL(IF("Página Web"='03.Muestra'!$D$8:$D$42,ROW('03.Muestra'!$F$8:$F$42)-MIN(ROW('03.Muestra'!$D$8:$D$42))+1,""),ROW()-1082)),"")</f>
        <v>https://www.comunidad.madrid/tacp/novedades/publicacion-recursos-especiales-en-perfil-contratante</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Aviso Legal</v>
      </c>
      <c r="C1088" s="85" t="str" cm="1">
        <f t="array" ref="C1088">IFERROR(INDEX('03.Muestra'!$F$8:$F$42,SMALL(IF("Página Web"='03.Muestra'!$D$8:$D$42,ROW('03.Muestra'!$F$8:$F$42)-MIN(ROW('03.Muestra'!$D$8:$D$42))+1,""),ROW()-1082)),"")</f>
        <v>https://www.comunidad.madrid/tacp/aviso-legal</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https://www.comunidad.madrid/tacp/accesibilidad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Mapa Web</v>
      </c>
      <c r="C1090" s="85" t="str" cm="1">
        <f t="array" ref="C1090">IFERROR(INDEX('03.Muestra'!$F$8:$F$42,SMALL(IF("Página Web"='03.Muestra'!$D$8:$D$42,ROW('03.Muestra'!$F$8:$F$42)-MIN(ROW('03.Muestra'!$D$8:$D$42))+1,""),ROW()-1082)),"")</f>
        <v>https://www.comunidad.madrid/tacp/sitemap</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ref="D1091:D1117" si="57">IF(AND(B1091&lt;&gt;"",C1091&lt;&gt;""),"N/T","")</f>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https://www.comunidad.madrid/tacp</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Presentación electrónica</v>
      </c>
      <c r="C1122" s="85" t="str" cm="1">
        <f t="array" ref="C1122">IFERROR(INDEX('03.Muestra'!$F$8:$F$42,SMALL(IF("Página Web"='03.Muestra'!$D$8:$D$42,ROW('03.Muestra'!$F$8:$F$42)-MIN(ROW('03.Muestra'!$D$8:$D$42))+1,""),ROW()-1120)),"")</f>
        <v>https://www.comunidad.madrid/tacp/el-tribunal/presentacion-electronica-e-impresos-normalizados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Memorias</v>
      </c>
      <c r="C1123" s="85" t="str" cm="1">
        <f t="array" ref="C1123">IFERROR(INDEX('03.Muestra'!$F$8:$F$42,SMALL(IF("Página Web"='03.Muestra'!$D$8:$D$42,ROW('03.Muestra'!$F$8:$F$42)-MIN(ROW('03.Muestra'!$D$8:$D$42))+1,""),ROW()-1120)),"")</f>
        <v>https://www.comunidad.madrid/tacp/memorias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Buscador de resoluciones</v>
      </c>
      <c r="C1124" s="85" t="str" cm="1">
        <f t="array" ref="C1124">IFERROR(INDEX('03.Muestra'!$F$8:$F$42,SMALL(IF("Página Web"='03.Muestra'!$D$8:$D$42,ROW('03.Muestra'!$F$8:$F$42)-MIN(ROW('03.Muestra'!$D$8:$D$42))+1,""),ROW()-1120)),"")</f>
        <v>https://www.comunidad.madrid/tacp/busquedaresoluciones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Novedades</v>
      </c>
      <c r="C1125" s="85" t="str" cm="1">
        <f t="array" ref="C1125">IFERROR(INDEX('03.Muestra'!$F$8:$F$42,SMALL(IF("Página Web"='03.Muestra'!$D$8:$D$42,ROW('03.Muestra'!$F$8:$F$42)-MIN(ROW('03.Muestra'!$D$8:$D$42))+1,""),ROW()-1120)),"")</f>
        <v>https://www.comunidad.madrid/tacp/novedades/publicacion-recursos-especiales-en-perfil-contratante</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Aviso Legal</v>
      </c>
      <c r="C1126" s="85" t="str" cm="1">
        <f t="array" ref="C1126">IFERROR(INDEX('03.Muestra'!$F$8:$F$42,SMALL(IF("Página Web"='03.Muestra'!$D$8:$D$42,ROW('03.Muestra'!$F$8:$F$42)-MIN(ROW('03.Muestra'!$D$8:$D$42))+1,""),ROW()-1120)),"")</f>
        <v>https://www.comunidad.madrid/tacp/aviso-legal</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https://www.comunidad.madrid/tacp/accesibilidad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Mapa Web</v>
      </c>
      <c r="C1128" s="85" t="str" cm="1">
        <f t="array" ref="C1128">IFERROR(INDEX('03.Muestra'!$F$8:$F$42,SMALL(IF("Página Web"='03.Muestra'!$D$8:$D$42,ROW('03.Muestra'!$F$8:$F$42)-MIN(ROW('03.Muestra'!$D$8:$D$42))+1,""),ROW()-1120)),"")</f>
        <v>https://www.comunidad.madrid/tacp/sitemap</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ref="D1129:D1155" si="59">IF(AND(B1129&lt;&gt;"",C1129&lt;&gt;""),"N/T","")</f>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https://www.comunidad.madrid/tacp</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Presentación electrónica</v>
      </c>
      <c r="C1160" s="85" t="str" cm="1">
        <f t="array" ref="C1160">IFERROR(INDEX('03.Muestra'!$F$8:$F$42,SMALL(IF("Página Web"='03.Muestra'!$D$8:$D$42,ROW('03.Muestra'!$F$8:$F$42)-MIN(ROW('03.Muestra'!$D$8:$D$42))+1,""),ROW()-1158)),"")</f>
        <v>https://www.comunidad.madrid/tacp/el-tribunal/presentacion-electronica-e-impresos-normalizados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Memorias</v>
      </c>
      <c r="C1161" s="85" t="str" cm="1">
        <f t="array" ref="C1161">IFERROR(INDEX('03.Muestra'!$F$8:$F$42,SMALL(IF("Página Web"='03.Muestra'!$D$8:$D$42,ROW('03.Muestra'!$F$8:$F$42)-MIN(ROW('03.Muestra'!$D$8:$D$42))+1,""),ROW()-1158)),"")</f>
        <v>https://www.comunidad.madrid/tacp/memorias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Buscador de resoluciones</v>
      </c>
      <c r="C1162" s="85" t="str" cm="1">
        <f t="array" ref="C1162">IFERROR(INDEX('03.Muestra'!$F$8:$F$42,SMALL(IF("Página Web"='03.Muestra'!$D$8:$D$42,ROW('03.Muestra'!$F$8:$F$42)-MIN(ROW('03.Muestra'!$D$8:$D$42))+1,""),ROW()-1158)),"")</f>
        <v>https://www.comunidad.madrid/tacp/busquedaresoluciones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Novedades</v>
      </c>
      <c r="C1163" s="85" t="str" cm="1">
        <f t="array" ref="C1163">IFERROR(INDEX('03.Muestra'!$F$8:$F$42,SMALL(IF("Página Web"='03.Muestra'!$D$8:$D$42,ROW('03.Muestra'!$F$8:$F$42)-MIN(ROW('03.Muestra'!$D$8:$D$42))+1,""),ROW()-1158)),"")</f>
        <v>https://www.comunidad.madrid/tacp/novedades/publicacion-recursos-especiales-en-perfil-contratante</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Aviso Legal</v>
      </c>
      <c r="C1164" s="85" t="str" cm="1">
        <f t="array" ref="C1164">IFERROR(INDEX('03.Muestra'!$F$8:$F$42,SMALL(IF("Página Web"='03.Muestra'!$D$8:$D$42,ROW('03.Muestra'!$F$8:$F$42)-MIN(ROW('03.Muestra'!$D$8:$D$42))+1,""),ROW()-1158)),"")</f>
        <v>https://www.comunidad.madrid/tacp/aviso-legal</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https://www.comunidad.madrid/tacp/accesibilidad</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Mapa Web</v>
      </c>
      <c r="C1166" s="85" t="str" cm="1">
        <f t="array" ref="C1166">IFERROR(INDEX('03.Muestra'!$F$8:$F$42,SMALL(IF("Página Web"='03.Muestra'!$D$8:$D$42,ROW('03.Muestra'!$F$8:$F$42)-MIN(ROW('03.Muestra'!$D$8:$D$42))+1,""),ROW()-1158)),"")</f>
        <v>https://www.comunidad.madrid/tacp/sitemap</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ref="D1167:D1193" si="61">IF(AND(B1167&lt;&gt;"",C1167&lt;&gt;""),"N/T","")</f>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https://www.comunidad.madrid/tacp</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Presentación electrónica</v>
      </c>
      <c r="C1198" s="85" t="str" cm="1">
        <f t="array" ref="C1198">IFERROR(INDEX('03.Muestra'!$F$8:$F$42,SMALL(IF("Página Web"='03.Muestra'!$D$8:$D$42,ROW('03.Muestra'!$F$8:$F$42)-MIN(ROW('03.Muestra'!$D$8:$D$42))+1,""),ROW()-1196)),"")</f>
        <v>https://www.comunidad.madrid/tacp/el-tribunal/presentacion-electronica-e-impresos-normalizados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8</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Memorias</v>
      </c>
      <c r="C1199" s="85" t="str" cm="1">
        <f t="array" ref="C1199">IFERROR(INDEX('03.Muestra'!$F$8:$F$42,SMALL(IF("Página Web"='03.Muestra'!$D$8:$D$42,ROW('03.Muestra'!$F$8:$F$42)-MIN(ROW('03.Muestra'!$D$8:$D$42))+1,""),ROW()-1196)),"")</f>
        <v>https://www.comunidad.madrid/tacp/memorias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Buscador de resoluciones</v>
      </c>
      <c r="C1200" s="85" t="str" cm="1">
        <f t="array" ref="C1200">IFERROR(INDEX('03.Muestra'!$F$8:$F$42,SMALL(IF("Página Web"='03.Muestra'!$D$8:$D$42,ROW('03.Muestra'!$F$8:$F$42)-MIN(ROW('03.Muestra'!$D$8:$D$42))+1,""),ROW()-1196)),"")</f>
        <v>https://www.comunidad.madrid/tacp/busquedaresoluciones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Novedades</v>
      </c>
      <c r="C1201" s="85" t="str" cm="1">
        <f t="array" ref="C1201">IFERROR(INDEX('03.Muestra'!$F$8:$F$42,SMALL(IF("Página Web"='03.Muestra'!$D$8:$D$42,ROW('03.Muestra'!$F$8:$F$42)-MIN(ROW('03.Muestra'!$D$8:$D$42))+1,""),ROW()-1196)),"")</f>
        <v>https://www.comunidad.madrid/tacp/novedades/publicacion-recursos-especiales-en-perfil-contratante</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Aviso Legal</v>
      </c>
      <c r="C1202" s="85" t="str" cm="1">
        <f t="array" ref="C1202">IFERROR(INDEX('03.Muestra'!$F$8:$F$42,SMALL(IF("Página Web"='03.Muestra'!$D$8:$D$42,ROW('03.Muestra'!$F$8:$F$42)-MIN(ROW('03.Muestra'!$D$8:$D$42))+1,""),ROW()-1196)),"")</f>
        <v>https://www.comunidad.madrid/tacp/aviso-legal</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https://www.comunidad.madrid/tacp/accesibilidad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Mapa Web</v>
      </c>
      <c r="C1204" s="85" t="str" cm="1">
        <f t="array" ref="C1204">IFERROR(INDEX('03.Muestra'!$F$8:$F$42,SMALL(IF("Página Web"='03.Muestra'!$D$8:$D$42,ROW('03.Muestra'!$F$8:$F$42)-MIN(ROW('03.Muestra'!$D$8:$D$42))+1,""),ROW()-1196)),"")</f>
        <v>https://www.comunidad.madrid/tacp/sitemap</v>
      </c>
      <c r="D1204" s="99" t="s">
        <v>94</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ref="D1205:D1231" si="63">IF(AND(B1205&lt;&gt;"",C1205&lt;&gt;""),"N/T","")</f>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https://www.comunidad.madrid/tacp</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Presentación electrónica</v>
      </c>
      <c r="C1236" s="85" t="str" cm="1">
        <f t="array" ref="C1236">IFERROR(INDEX('03.Muestra'!$F$8:$F$42,SMALL(IF("Página Web"='03.Muestra'!$D$8:$D$42,ROW('03.Muestra'!$F$8:$F$42)-MIN(ROW('03.Muestra'!$D$8:$D$42))+1,""),ROW()-1234)),"")</f>
        <v>https://www.comunidad.madrid/tacp/el-tribunal/presentacion-electronica-e-impresos-normalizados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8</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Memorias</v>
      </c>
      <c r="C1237" s="85" t="str" cm="1">
        <f t="array" ref="C1237">IFERROR(INDEX('03.Muestra'!$F$8:$F$42,SMALL(IF("Página Web"='03.Muestra'!$D$8:$D$42,ROW('03.Muestra'!$F$8:$F$42)-MIN(ROW('03.Muestra'!$D$8:$D$42))+1,""),ROW()-1234)),"")</f>
        <v>https://www.comunidad.madrid/tacp/memorias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Buscador de resoluciones</v>
      </c>
      <c r="C1238" s="85" t="str" cm="1">
        <f t="array" ref="C1238">IFERROR(INDEX('03.Muestra'!$F$8:$F$42,SMALL(IF("Página Web"='03.Muestra'!$D$8:$D$42,ROW('03.Muestra'!$F$8:$F$42)-MIN(ROW('03.Muestra'!$D$8:$D$42))+1,""),ROW()-1234)),"")</f>
        <v>https://www.comunidad.madrid/tacp/busquedaresoluciones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Novedades</v>
      </c>
      <c r="C1239" s="85" t="str" cm="1">
        <f t="array" ref="C1239">IFERROR(INDEX('03.Muestra'!$F$8:$F$42,SMALL(IF("Página Web"='03.Muestra'!$D$8:$D$42,ROW('03.Muestra'!$F$8:$F$42)-MIN(ROW('03.Muestra'!$D$8:$D$42))+1,""),ROW()-1234)),"")</f>
        <v>https://www.comunidad.madrid/tacp/novedades/publicacion-recursos-especiales-en-perfil-contratante</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Aviso Legal</v>
      </c>
      <c r="C1240" s="85" t="str" cm="1">
        <f t="array" ref="C1240">IFERROR(INDEX('03.Muestra'!$F$8:$F$42,SMALL(IF("Página Web"='03.Muestra'!$D$8:$D$42,ROW('03.Muestra'!$F$8:$F$42)-MIN(ROW('03.Muestra'!$D$8:$D$42))+1,""),ROW()-1234)),"")</f>
        <v>https://www.comunidad.madrid/tacp/aviso-legal</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https://www.comunidad.madrid/tacp/accesibilidad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Mapa Web</v>
      </c>
      <c r="C1242" s="85" t="str" cm="1">
        <f t="array" ref="C1242">IFERROR(INDEX('03.Muestra'!$F$8:$F$42,SMALL(IF("Página Web"='03.Muestra'!$D$8:$D$42,ROW('03.Muestra'!$F$8:$F$42)-MIN(ROW('03.Muestra'!$D$8:$D$42))+1,""),ROW()-1234)),"")</f>
        <v>https://www.comunidad.madrid/tacp/sitemap</v>
      </c>
      <c r="D1242" s="99" t="s">
        <v>104</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ref="D1243:D1269" si="65">IF(AND(B1243&lt;&gt;"",C1243&lt;&gt;""),"N/T","")</f>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https://www.comunidad.madrid/tacp</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Presentación electrónica</v>
      </c>
      <c r="C1274" s="85" t="str" cm="1">
        <f t="array" ref="C1274">IFERROR(INDEX('03.Muestra'!$F$8:$F$42,SMALL(IF("Página Web"='03.Muestra'!$D$8:$D$42,ROW('03.Muestra'!$F$8:$F$42)-MIN(ROW('03.Muestra'!$D$8:$D$42))+1,""),ROW()-1272)),"")</f>
        <v>https://www.comunidad.madrid/tacp/el-tribunal/presentacion-electronica-e-impresos-normalizados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8</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Memorias</v>
      </c>
      <c r="C1275" s="85" t="str" cm="1">
        <f t="array" ref="C1275">IFERROR(INDEX('03.Muestra'!$F$8:$F$42,SMALL(IF("Página Web"='03.Muestra'!$D$8:$D$42,ROW('03.Muestra'!$F$8:$F$42)-MIN(ROW('03.Muestra'!$D$8:$D$42))+1,""),ROW()-1272)),"")</f>
        <v>https://www.comunidad.madrid/tacp/memorias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Buscador de resoluciones</v>
      </c>
      <c r="C1276" s="85" t="str" cm="1">
        <f t="array" ref="C1276">IFERROR(INDEX('03.Muestra'!$F$8:$F$42,SMALL(IF("Página Web"='03.Muestra'!$D$8:$D$42,ROW('03.Muestra'!$F$8:$F$42)-MIN(ROW('03.Muestra'!$D$8:$D$42))+1,""),ROW()-1272)),"")</f>
        <v>https://www.comunidad.madrid/tacp/busquedaresoluciones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Novedades</v>
      </c>
      <c r="C1277" s="85" t="str" cm="1">
        <f t="array" ref="C1277">IFERROR(INDEX('03.Muestra'!$F$8:$F$42,SMALL(IF("Página Web"='03.Muestra'!$D$8:$D$42,ROW('03.Muestra'!$F$8:$F$42)-MIN(ROW('03.Muestra'!$D$8:$D$42))+1,""),ROW()-1272)),"")</f>
        <v>https://www.comunidad.madrid/tacp/novedades/publicacion-recursos-especiales-en-perfil-contratante</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Aviso Legal</v>
      </c>
      <c r="C1278" s="85" t="str" cm="1">
        <f t="array" ref="C1278">IFERROR(INDEX('03.Muestra'!$F$8:$F$42,SMALL(IF("Página Web"='03.Muestra'!$D$8:$D$42,ROW('03.Muestra'!$F$8:$F$42)-MIN(ROW('03.Muestra'!$D$8:$D$42))+1,""),ROW()-1272)),"")</f>
        <v>https://www.comunidad.madrid/tacp/aviso-legal</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https://www.comunidad.madrid/tacp/accesibilidad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Mapa Web</v>
      </c>
      <c r="C1280" s="85" t="str" cm="1">
        <f t="array" ref="C1280">IFERROR(INDEX('03.Muestra'!$F$8:$F$42,SMALL(IF("Página Web"='03.Muestra'!$D$8:$D$42,ROW('03.Muestra'!$F$8:$F$42)-MIN(ROW('03.Muestra'!$D$8:$D$42))+1,""),ROW()-1272)),"")</f>
        <v>https://www.comunidad.madrid/tacp/sitemap</v>
      </c>
      <c r="D1280" s="99" t="s">
        <v>92</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ref="D1281:D1307" si="67">IF(AND(B1281&lt;&gt;"",C1281&lt;&gt;""),"N/T","")</f>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https://www.comunidad.madrid/tacp</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Presentación electrónica</v>
      </c>
      <c r="C1312" s="85" t="str" cm="1">
        <f t="array" ref="C1312">IFERROR(INDEX('03.Muestra'!$F$8:$F$42,SMALL(IF("Página Web"='03.Muestra'!$D$8:$D$42,ROW('03.Muestra'!$F$8:$F$42)-MIN(ROW('03.Muestra'!$D$8:$D$42))+1,""),ROW()-1310)),"")</f>
        <v>https://www.comunidad.madrid/tacp/el-tribunal/presentacion-electronica-e-impresos-normalizados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8</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Memorias</v>
      </c>
      <c r="C1313" s="85" t="str" cm="1">
        <f t="array" ref="C1313">IFERROR(INDEX('03.Muestra'!$F$8:$F$42,SMALL(IF("Página Web"='03.Muestra'!$D$8:$D$42,ROW('03.Muestra'!$F$8:$F$42)-MIN(ROW('03.Muestra'!$D$8:$D$42))+1,""),ROW()-1310)),"")</f>
        <v>https://www.comunidad.madrid/tacp/memorias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Buscador de resoluciones</v>
      </c>
      <c r="C1314" s="85" t="str" cm="1">
        <f t="array" ref="C1314">IFERROR(INDEX('03.Muestra'!$F$8:$F$42,SMALL(IF("Página Web"='03.Muestra'!$D$8:$D$42,ROW('03.Muestra'!$F$8:$F$42)-MIN(ROW('03.Muestra'!$D$8:$D$42))+1,""),ROW()-1310)),"")</f>
        <v>https://www.comunidad.madrid/tacp/busquedaresoluciones</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Novedades</v>
      </c>
      <c r="C1315" s="85" t="str" cm="1">
        <f t="array" ref="C1315">IFERROR(INDEX('03.Muestra'!$F$8:$F$42,SMALL(IF("Página Web"='03.Muestra'!$D$8:$D$42,ROW('03.Muestra'!$F$8:$F$42)-MIN(ROW('03.Muestra'!$D$8:$D$42))+1,""),ROW()-1310)),"")</f>
        <v>https://www.comunidad.madrid/tacp/novedades/publicacion-recursos-especiales-en-perfil-contratante</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Aviso Legal</v>
      </c>
      <c r="C1316" s="85" t="str" cm="1">
        <f t="array" ref="C1316">IFERROR(INDEX('03.Muestra'!$F$8:$F$42,SMALL(IF("Página Web"='03.Muestra'!$D$8:$D$42,ROW('03.Muestra'!$F$8:$F$42)-MIN(ROW('03.Muestra'!$D$8:$D$42))+1,""),ROW()-1310)),"")</f>
        <v>https://www.comunidad.madrid/tacp/aviso-legal</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https://www.comunidad.madrid/tacp/accesibilidad</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Mapa Web</v>
      </c>
      <c r="C1318" s="85" t="str" cm="1">
        <f t="array" ref="C1318">IFERROR(INDEX('03.Muestra'!$F$8:$F$42,SMALL(IF("Página Web"='03.Muestra'!$D$8:$D$42,ROW('03.Muestra'!$F$8:$F$42)-MIN(ROW('03.Muestra'!$D$8:$D$42))+1,""),ROW()-1310)),"")</f>
        <v>https://www.comunidad.madrid/tacp/sitemap</v>
      </c>
      <c r="D1318" s="99" t="s">
        <v>92</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ref="D1319:D1345" si="69">IF(AND(B1319&lt;&gt;"",C1319&lt;&gt;""),"N/T","")</f>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https://www.comunidad.madrid/tacp</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Presentación electrónica</v>
      </c>
      <c r="C1350" s="85" t="str" cm="1">
        <f t="array" ref="C1350">IFERROR(INDEX('03.Muestra'!$F$8:$F$42,SMALL(IF("Página Web"='03.Muestra'!$D$8:$D$42,ROW('03.Muestra'!$F$8:$F$42)-MIN(ROW('03.Muestra'!$D$8:$D$42))+1,""),ROW()-1348)),"")</f>
        <v>https://www.comunidad.madrid/tacp/el-tribunal/presentacion-electronica-e-impresos-normalizados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8</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Memorias</v>
      </c>
      <c r="C1351" s="85" t="str" cm="1">
        <f t="array" ref="C1351">IFERROR(INDEX('03.Muestra'!$F$8:$F$42,SMALL(IF("Página Web"='03.Muestra'!$D$8:$D$42,ROW('03.Muestra'!$F$8:$F$42)-MIN(ROW('03.Muestra'!$D$8:$D$42))+1,""),ROW()-1348)),"")</f>
        <v>https://www.comunidad.madrid/tacp/memorias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Buscador de resoluciones</v>
      </c>
      <c r="C1352" s="85" t="str" cm="1">
        <f t="array" ref="C1352">IFERROR(INDEX('03.Muestra'!$F$8:$F$42,SMALL(IF("Página Web"='03.Muestra'!$D$8:$D$42,ROW('03.Muestra'!$F$8:$F$42)-MIN(ROW('03.Muestra'!$D$8:$D$42))+1,""),ROW()-1348)),"")</f>
        <v>https://www.comunidad.madrid/tacp/busquedaresoluciones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Novedades</v>
      </c>
      <c r="C1353" s="85" t="str" cm="1">
        <f t="array" ref="C1353">IFERROR(INDEX('03.Muestra'!$F$8:$F$42,SMALL(IF("Página Web"='03.Muestra'!$D$8:$D$42,ROW('03.Muestra'!$F$8:$F$42)-MIN(ROW('03.Muestra'!$D$8:$D$42))+1,""),ROW()-1348)),"")</f>
        <v>https://www.comunidad.madrid/tacp/novedades/publicacion-recursos-especiales-en-perfil-contratante</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Aviso Legal</v>
      </c>
      <c r="C1354" s="85" t="str" cm="1">
        <f t="array" ref="C1354">IFERROR(INDEX('03.Muestra'!$F$8:$F$42,SMALL(IF("Página Web"='03.Muestra'!$D$8:$D$42,ROW('03.Muestra'!$F$8:$F$42)-MIN(ROW('03.Muestra'!$D$8:$D$42))+1,""),ROW()-1348)),"")</f>
        <v>https://www.comunidad.madrid/tacp/aviso-legal</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https://www.comunidad.madrid/tacp/accesibilidad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Mapa Web</v>
      </c>
      <c r="C1356" s="85" t="str" cm="1">
        <f t="array" ref="C1356">IFERROR(INDEX('03.Muestra'!$F$8:$F$42,SMALL(IF("Página Web"='03.Muestra'!$D$8:$D$42,ROW('03.Muestra'!$F$8:$F$42)-MIN(ROW('03.Muestra'!$D$8:$D$42))+1,""),ROW()-1348)),"")</f>
        <v>https://www.comunidad.madrid/tacp/sitemap</v>
      </c>
      <c r="D1356" s="99" t="s">
        <v>104</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ref="D1357:D1383" si="71">IF(AND(B1357&lt;&gt;"",C1357&lt;&gt;""),"N/T","")</f>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https://www.comunidad.madrid/tacp</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Presentación electrónica</v>
      </c>
      <c r="C1388" s="85" t="str" cm="1">
        <f t="array" ref="C1388">IFERROR(INDEX('03.Muestra'!$F$8:$F$42,SMALL(IF("Página Web"='03.Muestra'!$D$8:$D$42,ROW('03.Muestra'!$F$8:$F$42)-MIN(ROW('03.Muestra'!$D$8:$D$42))+1,""),ROW()-1386)),"")</f>
        <v>https://www.comunidad.madrid/tacp/el-tribunal/presentacion-electronica-e-impresos-normalizados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8</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Memorias</v>
      </c>
      <c r="C1389" s="85" t="str" cm="1">
        <f t="array" ref="C1389">IFERROR(INDEX('03.Muestra'!$F$8:$F$42,SMALL(IF("Página Web"='03.Muestra'!$D$8:$D$42,ROW('03.Muestra'!$F$8:$F$42)-MIN(ROW('03.Muestra'!$D$8:$D$42))+1,""),ROW()-1386)),"")</f>
        <v>https://www.comunidad.madrid/tacp/memorias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Buscador de resoluciones</v>
      </c>
      <c r="C1390" s="85" t="str" cm="1">
        <f t="array" ref="C1390">IFERROR(INDEX('03.Muestra'!$F$8:$F$42,SMALL(IF("Página Web"='03.Muestra'!$D$8:$D$42,ROW('03.Muestra'!$F$8:$F$42)-MIN(ROW('03.Muestra'!$D$8:$D$42))+1,""),ROW()-1386)),"")</f>
        <v>https://www.comunidad.madrid/tacp/busquedaresoluciones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Novedades</v>
      </c>
      <c r="C1391" s="85" t="str" cm="1">
        <f t="array" ref="C1391">IFERROR(INDEX('03.Muestra'!$F$8:$F$42,SMALL(IF("Página Web"='03.Muestra'!$D$8:$D$42,ROW('03.Muestra'!$F$8:$F$42)-MIN(ROW('03.Muestra'!$D$8:$D$42))+1,""),ROW()-1386)),"")</f>
        <v>https://www.comunidad.madrid/tacp/novedades/publicacion-recursos-especiales-en-perfil-contratante</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Aviso Legal</v>
      </c>
      <c r="C1392" s="85" t="str" cm="1">
        <f t="array" ref="C1392">IFERROR(INDEX('03.Muestra'!$F$8:$F$42,SMALL(IF("Página Web"='03.Muestra'!$D$8:$D$42,ROW('03.Muestra'!$F$8:$F$42)-MIN(ROW('03.Muestra'!$D$8:$D$42))+1,""),ROW()-1386)),"")</f>
        <v>https://www.comunidad.madrid/tacp/aviso-legal</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https://www.comunidad.madrid/tacp/accesibilidad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Mapa Web</v>
      </c>
      <c r="C1394" s="85" t="str" cm="1">
        <f t="array" ref="C1394">IFERROR(INDEX('03.Muestra'!$F$8:$F$42,SMALL(IF("Página Web"='03.Muestra'!$D$8:$D$42,ROW('03.Muestra'!$F$8:$F$42)-MIN(ROW('03.Muestra'!$D$8:$D$42))+1,""),ROW()-1386)),"")</f>
        <v>https://www.comunidad.madrid/tacp/sitemap</v>
      </c>
      <c r="D1394" s="99" t="s">
        <v>92</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ref="D1395:D1421" si="73">IF(AND(B1395&lt;&gt;"",C1395&lt;&gt;""),"N/T","")</f>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https://www.comunidad.madrid/tacp</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Presentación electrónica</v>
      </c>
      <c r="C1426" s="85" t="str" cm="1">
        <f t="array" ref="C1426">IFERROR(INDEX('03.Muestra'!$F$8:$F$42,SMALL(IF("Página Web"='03.Muestra'!$D$8:$D$42,ROW('03.Muestra'!$F$8:$F$42)-MIN(ROW('03.Muestra'!$D$8:$D$42))+1,""),ROW()-1424)),"")</f>
        <v>https://www.comunidad.madrid/tacp/el-tribunal/presentacion-electronica-e-impresos-normalizados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8</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Memorias</v>
      </c>
      <c r="C1427" s="85" t="str" cm="1">
        <f t="array" ref="C1427">IFERROR(INDEX('03.Muestra'!$F$8:$F$42,SMALL(IF("Página Web"='03.Muestra'!$D$8:$D$42,ROW('03.Muestra'!$F$8:$F$42)-MIN(ROW('03.Muestra'!$D$8:$D$42))+1,""),ROW()-1424)),"")</f>
        <v>https://www.comunidad.madrid/tacp/memorias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Buscador de resoluciones</v>
      </c>
      <c r="C1428" s="85" t="str" cm="1">
        <f t="array" ref="C1428">IFERROR(INDEX('03.Muestra'!$F$8:$F$42,SMALL(IF("Página Web"='03.Muestra'!$D$8:$D$42,ROW('03.Muestra'!$F$8:$F$42)-MIN(ROW('03.Muestra'!$D$8:$D$42))+1,""),ROW()-1424)),"")</f>
        <v>https://www.comunidad.madrid/tacp/busquedaresoluciones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Novedades</v>
      </c>
      <c r="C1429" s="85" t="str" cm="1">
        <f t="array" ref="C1429">IFERROR(INDEX('03.Muestra'!$F$8:$F$42,SMALL(IF("Página Web"='03.Muestra'!$D$8:$D$42,ROW('03.Muestra'!$F$8:$F$42)-MIN(ROW('03.Muestra'!$D$8:$D$42))+1,""),ROW()-1424)),"")</f>
        <v>https://www.comunidad.madrid/tacp/novedades/publicacion-recursos-especiales-en-perfil-contratante</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Aviso Legal</v>
      </c>
      <c r="C1430" s="85" t="str" cm="1">
        <f t="array" ref="C1430">IFERROR(INDEX('03.Muestra'!$F$8:$F$42,SMALL(IF("Página Web"='03.Muestra'!$D$8:$D$42,ROW('03.Muestra'!$F$8:$F$42)-MIN(ROW('03.Muestra'!$D$8:$D$42))+1,""),ROW()-1424)),"")</f>
        <v>https://www.comunidad.madrid/tacp/aviso-legal</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https://www.comunidad.madrid/tacp/accesibilidad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Mapa Web</v>
      </c>
      <c r="C1432" s="85" t="str" cm="1">
        <f t="array" ref="C1432">IFERROR(INDEX('03.Muestra'!$F$8:$F$42,SMALL(IF("Página Web"='03.Muestra'!$D$8:$D$42,ROW('03.Muestra'!$F$8:$F$42)-MIN(ROW('03.Muestra'!$D$8:$D$42))+1,""),ROW()-1424)),"")</f>
        <v>https://www.comunidad.madrid/tacp/sitemap</v>
      </c>
      <c r="D1432" s="99" t="s">
        <v>104</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ref="D1433:D1459" si="75">IF(AND(B1433&lt;&gt;"",C1433&lt;&gt;""),"N/T","")</f>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https://www.comunidad.madrid/tacp</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Presentación electrónica</v>
      </c>
      <c r="C1464" s="85" t="str" cm="1">
        <f t="array" ref="C1464">IFERROR(INDEX('03.Muestra'!$F$8:$F$42,SMALL(IF("Página Web"='03.Muestra'!$D$8:$D$42,ROW('03.Muestra'!$F$8:$F$42)-MIN(ROW('03.Muestra'!$D$8:$D$42))+1,""),ROW()-1462)),"")</f>
        <v>https://www.comunidad.madrid/tacp/el-tribunal/presentacion-electronica-e-impresos-normalizados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8</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Memorias</v>
      </c>
      <c r="C1465" s="85" t="str" cm="1">
        <f t="array" ref="C1465">IFERROR(INDEX('03.Muestra'!$F$8:$F$42,SMALL(IF("Página Web"='03.Muestra'!$D$8:$D$42,ROW('03.Muestra'!$F$8:$F$42)-MIN(ROW('03.Muestra'!$D$8:$D$42))+1,""),ROW()-1462)),"")</f>
        <v>https://www.comunidad.madrid/tacp/memorias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Buscador de resoluciones</v>
      </c>
      <c r="C1466" s="85" t="str" cm="1">
        <f t="array" ref="C1466">IFERROR(INDEX('03.Muestra'!$F$8:$F$42,SMALL(IF("Página Web"='03.Muestra'!$D$8:$D$42,ROW('03.Muestra'!$F$8:$F$42)-MIN(ROW('03.Muestra'!$D$8:$D$42))+1,""),ROW()-1462)),"")</f>
        <v>https://www.comunidad.madrid/tacp/busquedaresoluciones</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Novedades</v>
      </c>
      <c r="C1467" s="85" t="str" cm="1">
        <f t="array" ref="C1467">IFERROR(INDEX('03.Muestra'!$F$8:$F$42,SMALL(IF("Página Web"='03.Muestra'!$D$8:$D$42,ROW('03.Muestra'!$F$8:$F$42)-MIN(ROW('03.Muestra'!$D$8:$D$42))+1,""),ROW()-1462)),"")</f>
        <v>https://www.comunidad.madrid/tacp/novedades/publicacion-recursos-especiales-en-perfil-contratante</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Aviso Legal</v>
      </c>
      <c r="C1468" s="85" t="str" cm="1">
        <f t="array" ref="C1468">IFERROR(INDEX('03.Muestra'!$F$8:$F$42,SMALL(IF("Página Web"='03.Muestra'!$D$8:$D$42,ROW('03.Muestra'!$F$8:$F$42)-MIN(ROW('03.Muestra'!$D$8:$D$42))+1,""),ROW()-1462)),"")</f>
        <v>https://www.comunidad.madrid/tacp/aviso-legal</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https://www.comunidad.madrid/tacp/accesibilidad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Mapa Web</v>
      </c>
      <c r="C1470" s="85" t="str" cm="1">
        <f t="array" ref="C1470">IFERROR(INDEX('03.Muestra'!$F$8:$F$42,SMALL(IF("Página Web"='03.Muestra'!$D$8:$D$42,ROW('03.Muestra'!$F$8:$F$42)-MIN(ROW('03.Muestra'!$D$8:$D$42))+1,""),ROW()-1462)),"")</f>
        <v>https://www.comunidad.madrid/tacp/sitemap</v>
      </c>
      <c r="D1470" s="99" t="s">
        <v>92</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ref="D1471:D1497" si="77">IF(AND(B1471&lt;&gt;"",C1471&lt;&gt;""),"N/T","")</f>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https://www.comunidad.madrid/tacp</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Presentación electrónica</v>
      </c>
      <c r="C1502" s="85" t="str" cm="1">
        <f t="array" ref="C1502">IFERROR(INDEX('03.Muestra'!$F$8:$F$42,SMALL(IF("Página Web"='03.Muestra'!$D$8:$D$42,ROW('03.Muestra'!$F$8:$F$42)-MIN(ROW('03.Muestra'!$D$8:$D$42))+1,""),ROW()-1500)),"")</f>
        <v>https://www.comunidad.madrid/tacp/el-tribunal/presentacion-electronica-e-impresos-normalizados</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6</v>
      </c>
      <c r="I1502" s="91">
        <f ca="1">COUNTIF($D1501:INDIRECT("$D" &amp;  SUM(ROW()-1,'03.Muestra'!$D$45)-1),I1501)</f>
        <v>1</v>
      </c>
      <c r="J1502" s="91">
        <f ca="1">COUNTIF($D1501:INDIRECT("$D" &amp;  SUM(ROW()-1,'03.Muestra'!$D$45)-1),J1501)</f>
        <v>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Memorias</v>
      </c>
      <c r="C1503" s="85" t="str" cm="1">
        <f t="array" ref="C1503">IFERROR(INDEX('03.Muestra'!$F$8:$F$42,SMALL(IF("Página Web"='03.Muestra'!$D$8:$D$42,ROW('03.Muestra'!$F$8:$F$42)-MIN(ROW('03.Muestra'!$D$8:$D$42))+1,""),ROW()-1500)),"")</f>
        <v>https://www.comunidad.madrid/tacp/memorias</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Buscador de resoluciones</v>
      </c>
      <c r="C1504" s="85" t="str" cm="1">
        <f t="array" ref="C1504">IFERROR(INDEX('03.Muestra'!$F$8:$F$42,SMALL(IF("Página Web"='03.Muestra'!$D$8:$D$42,ROW('03.Muestra'!$F$8:$F$42)-MIN(ROW('03.Muestra'!$D$8:$D$42))+1,""),ROW()-1500)),"")</f>
        <v>https://www.comunidad.madrid/tacp/busquedaresoluciones</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Novedades</v>
      </c>
      <c r="C1505" s="85" t="str" cm="1">
        <f t="array" ref="C1505">IFERROR(INDEX('03.Muestra'!$F$8:$F$42,SMALL(IF("Página Web"='03.Muestra'!$D$8:$D$42,ROW('03.Muestra'!$F$8:$F$42)-MIN(ROW('03.Muestra'!$D$8:$D$42))+1,""),ROW()-1500)),"")</f>
        <v>https://www.comunidad.madrid/tacp/novedades/publicacion-recursos-especiales-en-perfil-contratante</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Aviso Legal</v>
      </c>
      <c r="C1506" s="85" t="str" cm="1">
        <f t="array" ref="C1506">IFERROR(INDEX('03.Muestra'!$F$8:$F$42,SMALL(IF("Página Web"='03.Muestra'!$D$8:$D$42,ROW('03.Muestra'!$F$8:$F$42)-MIN(ROW('03.Muestra'!$D$8:$D$42))+1,""),ROW()-1500)),"")</f>
        <v>https://www.comunidad.madrid/tacp/aviso-legal</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https://www.comunidad.madrid/tacp/accesibilidad</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Mapa Web</v>
      </c>
      <c r="C1508" s="85" t="str" cm="1">
        <f t="array" ref="C1508">IFERROR(INDEX('03.Muestra'!$F$8:$F$42,SMALL(IF("Página Web"='03.Muestra'!$D$8:$D$42,ROW('03.Muestra'!$F$8:$F$42)-MIN(ROW('03.Muestra'!$D$8:$D$42))+1,""),ROW()-1500)),"")</f>
        <v>https://www.comunidad.madrid/tacp/sitemap</v>
      </c>
      <c r="D1508" s="99" t="s">
        <v>104</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ref="D1509:D1535" si="79">IF(AND(B1509&lt;&gt;"",C1509&lt;&gt;""),"N/T","")</f>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https://www.comunidad.madrid/tacp</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Presentación electrónica</v>
      </c>
      <c r="C1540" s="85" t="str" cm="1">
        <f t="array" ref="C1540">IFERROR(INDEX('03.Muestra'!$F$8:$F$42,SMALL(IF("Página Web"='03.Muestra'!$D$8:$D$42,ROW('03.Muestra'!$F$8:$F$42)-MIN(ROW('03.Muestra'!$D$8:$D$42))+1,""),ROW()-1538)),"")</f>
        <v>https://www.comunidad.madrid/tacp/el-tribunal/presentacion-electronica-e-impresos-normalizados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8</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Memorias</v>
      </c>
      <c r="C1541" s="85" t="str" cm="1">
        <f t="array" ref="C1541">IFERROR(INDEX('03.Muestra'!$F$8:$F$42,SMALL(IF("Página Web"='03.Muestra'!$D$8:$D$42,ROW('03.Muestra'!$F$8:$F$42)-MIN(ROW('03.Muestra'!$D$8:$D$42))+1,""),ROW()-1538)),"")</f>
        <v>https://www.comunidad.madrid/tacp/memorias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Buscador de resoluciones</v>
      </c>
      <c r="C1542" s="85" t="str" cm="1">
        <f t="array" ref="C1542">IFERROR(INDEX('03.Muestra'!$F$8:$F$42,SMALL(IF("Página Web"='03.Muestra'!$D$8:$D$42,ROW('03.Muestra'!$F$8:$F$42)-MIN(ROW('03.Muestra'!$D$8:$D$42))+1,""),ROW()-1538)),"")</f>
        <v>https://www.comunidad.madrid/tacp/busquedaresoluciones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Novedades</v>
      </c>
      <c r="C1543" s="85" t="str" cm="1">
        <f t="array" ref="C1543">IFERROR(INDEX('03.Muestra'!$F$8:$F$42,SMALL(IF("Página Web"='03.Muestra'!$D$8:$D$42,ROW('03.Muestra'!$F$8:$F$42)-MIN(ROW('03.Muestra'!$D$8:$D$42))+1,""),ROW()-1538)),"")</f>
        <v>https://www.comunidad.madrid/tacp/novedades/publicacion-recursos-especiales-en-perfil-contratante</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Aviso Legal</v>
      </c>
      <c r="C1544" s="85" t="str" cm="1">
        <f t="array" ref="C1544">IFERROR(INDEX('03.Muestra'!$F$8:$F$42,SMALL(IF("Página Web"='03.Muestra'!$D$8:$D$42,ROW('03.Muestra'!$F$8:$F$42)-MIN(ROW('03.Muestra'!$D$8:$D$42))+1,""),ROW()-1538)),"")</f>
        <v>https://www.comunidad.madrid/tacp/aviso-legal</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https://www.comunidad.madrid/tacp/accesibilidad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Mapa Web</v>
      </c>
      <c r="C1546" s="85" t="str" cm="1">
        <f t="array" ref="C1546">IFERROR(INDEX('03.Muestra'!$F$8:$F$42,SMALL(IF("Página Web"='03.Muestra'!$D$8:$D$42,ROW('03.Muestra'!$F$8:$F$42)-MIN(ROW('03.Muestra'!$D$8:$D$42))+1,""),ROW()-1538)),"")</f>
        <v>https://www.comunidad.madrid/tacp/sitemap</v>
      </c>
      <c r="D1546" s="99" t="s">
        <v>92</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ref="D1547:D1573" si="81">IF(AND(B1547&lt;&gt;"",C1547&lt;&gt;""),"N/T","")</f>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https://www.comunidad.madrid/tacp</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Presentación electrónica</v>
      </c>
      <c r="C1578" s="85" t="str" cm="1">
        <f t="array" ref="C1578">IFERROR(INDEX('03.Muestra'!$F$8:$F$42,SMALL(IF("Página Web"='03.Muestra'!$D$8:$D$42,ROW('03.Muestra'!$F$8:$F$42)-MIN(ROW('03.Muestra'!$D$8:$D$42))+1,""),ROW()-1576)),"")</f>
        <v>https://www.comunidad.madrid/tacp/el-tribunal/presentacion-electronica-e-impresos-normalizados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8</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Memorias</v>
      </c>
      <c r="C1579" s="85" t="str" cm="1">
        <f t="array" ref="C1579">IFERROR(INDEX('03.Muestra'!$F$8:$F$42,SMALL(IF("Página Web"='03.Muestra'!$D$8:$D$42,ROW('03.Muestra'!$F$8:$F$42)-MIN(ROW('03.Muestra'!$D$8:$D$42))+1,""),ROW()-1576)),"")</f>
        <v>https://www.comunidad.madrid/tacp/memorias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Buscador de resoluciones</v>
      </c>
      <c r="C1580" s="85" t="str" cm="1">
        <f t="array" ref="C1580">IFERROR(INDEX('03.Muestra'!$F$8:$F$42,SMALL(IF("Página Web"='03.Muestra'!$D$8:$D$42,ROW('03.Muestra'!$F$8:$F$42)-MIN(ROW('03.Muestra'!$D$8:$D$42))+1,""),ROW()-1576)),"")</f>
        <v>https://www.comunidad.madrid/tacp/busquedaresoluciones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Novedades</v>
      </c>
      <c r="C1581" s="85" t="str" cm="1">
        <f t="array" ref="C1581">IFERROR(INDEX('03.Muestra'!$F$8:$F$42,SMALL(IF("Página Web"='03.Muestra'!$D$8:$D$42,ROW('03.Muestra'!$F$8:$F$42)-MIN(ROW('03.Muestra'!$D$8:$D$42))+1,""),ROW()-1576)),"")</f>
        <v>https://www.comunidad.madrid/tacp/novedades/publicacion-recursos-especiales-en-perfil-contratante</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Aviso Legal</v>
      </c>
      <c r="C1582" s="85" t="str" cm="1">
        <f t="array" ref="C1582">IFERROR(INDEX('03.Muestra'!$F$8:$F$42,SMALL(IF("Página Web"='03.Muestra'!$D$8:$D$42,ROW('03.Muestra'!$F$8:$F$42)-MIN(ROW('03.Muestra'!$D$8:$D$42))+1,""),ROW()-1576)),"")</f>
        <v>https://www.comunidad.madrid/tacp/aviso-legal</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https://www.comunidad.madrid/tacp/accesibilidad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Mapa Web</v>
      </c>
      <c r="C1584" s="85" t="str" cm="1">
        <f t="array" ref="C1584">IFERROR(INDEX('03.Muestra'!$F$8:$F$42,SMALL(IF("Página Web"='03.Muestra'!$D$8:$D$42,ROW('03.Muestra'!$F$8:$F$42)-MIN(ROW('03.Muestra'!$D$8:$D$42))+1,""),ROW()-1576)),"")</f>
        <v>https://www.comunidad.madrid/tacp/sitemap</v>
      </c>
      <c r="D1584" s="99" t="s">
        <v>92</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ref="D1585:D1611" si="83">IF(AND(B1585&lt;&gt;"",C1585&lt;&gt;""),"N/T","")</f>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https://www.comunidad.madrid/tacp</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Presentación electrónica</v>
      </c>
      <c r="C1616" s="85" t="str" cm="1">
        <f t="array" ref="C1616">IFERROR(INDEX('03.Muestra'!$F$8:$F$42,SMALL(IF("Página Web"='03.Muestra'!$D$8:$D$42,ROW('03.Muestra'!$F$8:$F$42)-MIN(ROW('03.Muestra'!$D$8:$D$42))+1,""),ROW()-1614)),"")</f>
        <v>https://www.comunidad.madrid/tacp/el-tribunal/presentacion-electronica-e-impresos-normalizados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8</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Memorias</v>
      </c>
      <c r="C1617" s="85" t="str" cm="1">
        <f t="array" ref="C1617">IFERROR(INDEX('03.Muestra'!$F$8:$F$42,SMALL(IF("Página Web"='03.Muestra'!$D$8:$D$42,ROW('03.Muestra'!$F$8:$F$42)-MIN(ROW('03.Muestra'!$D$8:$D$42))+1,""),ROW()-1614)),"")</f>
        <v>https://www.comunidad.madrid/tacp/memorias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Buscador de resoluciones</v>
      </c>
      <c r="C1618" s="85" t="str" cm="1">
        <f t="array" ref="C1618">IFERROR(INDEX('03.Muestra'!$F$8:$F$42,SMALL(IF("Página Web"='03.Muestra'!$D$8:$D$42,ROW('03.Muestra'!$F$8:$F$42)-MIN(ROW('03.Muestra'!$D$8:$D$42))+1,""),ROW()-1614)),"")</f>
        <v>https://www.comunidad.madrid/tacp/busquedaresoluciones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Novedades</v>
      </c>
      <c r="C1619" s="85" t="str" cm="1">
        <f t="array" ref="C1619">IFERROR(INDEX('03.Muestra'!$F$8:$F$42,SMALL(IF("Página Web"='03.Muestra'!$D$8:$D$42,ROW('03.Muestra'!$F$8:$F$42)-MIN(ROW('03.Muestra'!$D$8:$D$42))+1,""),ROW()-1614)),"")</f>
        <v>https://www.comunidad.madrid/tacp/novedades/publicacion-recursos-especiales-en-perfil-contratante</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Aviso Legal</v>
      </c>
      <c r="C1620" s="85" t="str" cm="1">
        <f t="array" ref="C1620">IFERROR(INDEX('03.Muestra'!$F$8:$F$42,SMALL(IF("Página Web"='03.Muestra'!$D$8:$D$42,ROW('03.Muestra'!$F$8:$F$42)-MIN(ROW('03.Muestra'!$D$8:$D$42))+1,""),ROW()-1614)),"")</f>
        <v>https://www.comunidad.madrid/tacp/aviso-legal</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https://www.comunidad.madrid/tacp/accesibilidad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Mapa Web</v>
      </c>
      <c r="C1622" s="85" t="str" cm="1">
        <f t="array" ref="C1622">IFERROR(INDEX('03.Muestra'!$F$8:$F$42,SMALL(IF("Página Web"='03.Muestra'!$D$8:$D$42,ROW('03.Muestra'!$F$8:$F$42)-MIN(ROW('03.Muestra'!$D$8:$D$42))+1,""),ROW()-1614)),"")</f>
        <v>https://www.comunidad.madrid/tacp/sitemap</v>
      </c>
      <c r="D1622" s="99" t="s">
        <v>104</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ref="D1623:D1649" si="85">IF(AND(B1623&lt;&gt;"",C1623&lt;&gt;""),"N/T","")</f>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https://www.comunidad.madrid/tacp</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Presentación electrónica</v>
      </c>
      <c r="C1654" s="85" t="str" cm="1">
        <f t="array" ref="C1654">IFERROR(INDEX('03.Muestra'!$F$8:$F$42,SMALL(IF("Página Web"='03.Muestra'!$D$8:$D$42,ROW('03.Muestra'!$F$8:$F$42)-MIN(ROW('03.Muestra'!$D$8:$D$42))+1,""),ROW()-1652)),"")</f>
        <v>https://www.comunidad.madrid/tacp/el-tribunal/presentacion-electronica-e-impresos-normalizados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7</v>
      </c>
      <c r="I1654" s="91">
        <f ca="1">COUNTIF($D1653:INDIRECT("$D" &amp;  SUM(ROW()-1,'03.Muestra'!$D$45)-1),I1653)</f>
        <v>1</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Memorias</v>
      </c>
      <c r="C1655" s="85" t="str" cm="1">
        <f t="array" ref="C1655">IFERROR(INDEX('03.Muestra'!$F$8:$F$42,SMALL(IF("Página Web"='03.Muestra'!$D$8:$D$42,ROW('03.Muestra'!$F$8:$F$42)-MIN(ROW('03.Muestra'!$D$8:$D$42))+1,""),ROW()-1652)),"")</f>
        <v>https://www.comunidad.madrid/tacp/memorias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Buscador de resoluciones</v>
      </c>
      <c r="C1656" s="85" t="str" cm="1">
        <f t="array" ref="C1656">IFERROR(INDEX('03.Muestra'!$F$8:$F$42,SMALL(IF("Página Web"='03.Muestra'!$D$8:$D$42,ROW('03.Muestra'!$F$8:$F$42)-MIN(ROW('03.Muestra'!$D$8:$D$42))+1,""),ROW()-1652)),"")</f>
        <v>https://www.comunidad.madrid/tacp/busquedaresoluciones</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Novedades</v>
      </c>
      <c r="C1657" s="85" t="str" cm="1">
        <f t="array" ref="C1657">IFERROR(INDEX('03.Muestra'!$F$8:$F$42,SMALL(IF("Página Web"='03.Muestra'!$D$8:$D$42,ROW('03.Muestra'!$F$8:$F$42)-MIN(ROW('03.Muestra'!$D$8:$D$42))+1,""),ROW()-1652)),"")</f>
        <v>https://www.comunidad.madrid/tacp/novedades/publicacion-recursos-especiales-en-perfil-contratante</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Aviso Legal</v>
      </c>
      <c r="C1658" s="85" t="str" cm="1">
        <f t="array" ref="C1658">IFERROR(INDEX('03.Muestra'!$F$8:$F$42,SMALL(IF("Página Web"='03.Muestra'!$D$8:$D$42,ROW('03.Muestra'!$F$8:$F$42)-MIN(ROW('03.Muestra'!$D$8:$D$42))+1,""),ROW()-1652)),"")</f>
        <v>https://www.comunidad.madrid/tacp/aviso-legal</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https://www.comunidad.madrid/tacp/accesibilidad</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Mapa Web</v>
      </c>
      <c r="C1660" s="85" t="str" cm="1">
        <f t="array" ref="C1660">IFERROR(INDEX('03.Muestra'!$F$8:$F$42,SMALL(IF("Página Web"='03.Muestra'!$D$8:$D$42,ROW('03.Muestra'!$F$8:$F$42)-MIN(ROW('03.Muestra'!$D$8:$D$42))+1,""),ROW()-1652)),"")</f>
        <v>https://www.comunidad.madrid/tacp/sitemap</v>
      </c>
      <c r="D1660" s="99" t="s">
        <v>104</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ref="D1661:D1687" si="87">IF(AND(B1661&lt;&gt;"",C1661&lt;&gt;""),"N/T","")</f>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https://www.comunidad.madrid/tacp</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Presentación electrónica</v>
      </c>
      <c r="C1692" s="85" t="str" cm="1">
        <f t="array" ref="C1692">IFERROR(INDEX('03.Muestra'!$F$8:$F$42,SMALL(IF("Página Web"='03.Muestra'!$D$8:$D$42,ROW('03.Muestra'!$F$8:$F$42)-MIN(ROW('03.Muestra'!$D$8:$D$42))+1,""),ROW()-1690)),"")</f>
        <v>https://www.comunidad.madrid/tacp/el-tribunal/presentacion-electronica-e-impresos-normalizados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8</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Memorias</v>
      </c>
      <c r="C1693" s="85" t="str" cm="1">
        <f t="array" ref="C1693">IFERROR(INDEX('03.Muestra'!$F$8:$F$42,SMALL(IF("Página Web"='03.Muestra'!$D$8:$D$42,ROW('03.Muestra'!$F$8:$F$42)-MIN(ROW('03.Muestra'!$D$8:$D$42))+1,""),ROW()-1690)),"")</f>
        <v>https://www.comunidad.madrid/tacp/memorias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Buscador de resoluciones</v>
      </c>
      <c r="C1694" s="85" t="str" cm="1">
        <f t="array" ref="C1694">IFERROR(INDEX('03.Muestra'!$F$8:$F$42,SMALL(IF("Página Web"='03.Muestra'!$D$8:$D$42,ROW('03.Muestra'!$F$8:$F$42)-MIN(ROW('03.Muestra'!$D$8:$D$42))+1,""),ROW()-1690)),"")</f>
        <v>https://www.comunidad.madrid/tacp/busquedaresoluciones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Novedades</v>
      </c>
      <c r="C1695" s="85" t="str" cm="1">
        <f t="array" ref="C1695">IFERROR(INDEX('03.Muestra'!$F$8:$F$42,SMALL(IF("Página Web"='03.Muestra'!$D$8:$D$42,ROW('03.Muestra'!$F$8:$F$42)-MIN(ROW('03.Muestra'!$D$8:$D$42))+1,""),ROW()-1690)),"")</f>
        <v>https://www.comunidad.madrid/tacp/novedades/publicacion-recursos-especiales-en-perfil-contratante</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Aviso Legal</v>
      </c>
      <c r="C1696" s="85" t="str" cm="1">
        <f t="array" ref="C1696">IFERROR(INDEX('03.Muestra'!$F$8:$F$42,SMALL(IF("Página Web"='03.Muestra'!$D$8:$D$42,ROW('03.Muestra'!$F$8:$F$42)-MIN(ROW('03.Muestra'!$D$8:$D$42))+1,""),ROW()-1690)),"")</f>
        <v>https://www.comunidad.madrid/tacp/aviso-legal</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https://www.comunidad.madrid/tacp/accesibilidad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Mapa Web</v>
      </c>
      <c r="C1698" s="85" t="str" cm="1">
        <f t="array" ref="C1698">IFERROR(INDEX('03.Muestra'!$F$8:$F$42,SMALL(IF("Página Web"='03.Muestra'!$D$8:$D$42,ROW('03.Muestra'!$F$8:$F$42)-MIN(ROW('03.Muestra'!$D$8:$D$42))+1,""),ROW()-1690)),"")</f>
        <v>https://www.comunidad.madrid/tacp/sitemap</v>
      </c>
      <c r="D1698" s="99" t="s">
        <v>104</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ref="D1699:D1725" si="89">IF(AND(B1699&lt;&gt;"",C1699&lt;&gt;""),"N/T","")</f>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https://www.comunidad.madrid/tacp</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Presentación electrónica</v>
      </c>
      <c r="C1730" s="85" t="str" cm="1">
        <f t="array" ref="C1730">IFERROR(INDEX('03.Muestra'!$F$8:$F$42,SMALL(IF("Página Web"='03.Muestra'!$D$8:$D$42,ROW('03.Muestra'!$F$8:$F$42)-MIN(ROW('03.Muestra'!$D$8:$D$42))+1,""),ROW()-1728)),"")</f>
        <v>https://www.comunidad.madrid/tacp/el-tribunal/presentacion-electronica-e-impresos-normalizados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8</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Memorias</v>
      </c>
      <c r="C1731" s="85" t="str" cm="1">
        <f t="array" ref="C1731">IFERROR(INDEX('03.Muestra'!$F$8:$F$42,SMALL(IF("Página Web"='03.Muestra'!$D$8:$D$42,ROW('03.Muestra'!$F$8:$F$42)-MIN(ROW('03.Muestra'!$D$8:$D$42))+1,""),ROW()-1728)),"")</f>
        <v>https://www.comunidad.madrid/tacp/memorias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Buscador de resoluciones</v>
      </c>
      <c r="C1732" s="85" t="str" cm="1">
        <f t="array" ref="C1732">IFERROR(INDEX('03.Muestra'!$F$8:$F$42,SMALL(IF("Página Web"='03.Muestra'!$D$8:$D$42,ROW('03.Muestra'!$F$8:$F$42)-MIN(ROW('03.Muestra'!$D$8:$D$42))+1,""),ROW()-1728)),"")</f>
        <v>https://www.comunidad.madrid/tacp/busquedaresoluciones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Novedades</v>
      </c>
      <c r="C1733" s="85" t="str" cm="1">
        <f t="array" ref="C1733">IFERROR(INDEX('03.Muestra'!$F$8:$F$42,SMALL(IF("Página Web"='03.Muestra'!$D$8:$D$42,ROW('03.Muestra'!$F$8:$F$42)-MIN(ROW('03.Muestra'!$D$8:$D$42))+1,""),ROW()-1728)),"")</f>
        <v>https://www.comunidad.madrid/tacp/novedades/publicacion-recursos-especiales-en-perfil-contratante</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Aviso Legal</v>
      </c>
      <c r="C1734" s="85" t="str" cm="1">
        <f t="array" ref="C1734">IFERROR(INDEX('03.Muestra'!$F$8:$F$42,SMALL(IF("Página Web"='03.Muestra'!$D$8:$D$42,ROW('03.Muestra'!$F$8:$F$42)-MIN(ROW('03.Muestra'!$D$8:$D$42))+1,""),ROW()-1728)),"")</f>
        <v>https://www.comunidad.madrid/tacp/aviso-legal</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https://www.comunidad.madrid/tacp/accesibilidad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Mapa Web</v>
      </c>
      <c r="C1736" s="85" t="str" cm="1">
        <f t="array" ref="C1736">IFERROR(INDEX('03.Muestra'!$F$8:$F$42,SMALL(IF("Página Web"='03.Muestra'!$D$8:$D$42,ROW('03.Muestra'!$F$8:$F$42)-MIN(ROW('03.Muestra'!$D$8:$D$42))+1,""),ROW()-1728)),"")</f>
        <v>https://www.comunidad.madrid/tacp/sitemap</v>
      </c>
      <c r="D1736" s="99" t="s">
        <v>104</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ref="D1737:D1763" si="91">IF(AND(B1737&lt;&gt;"",C1737&lt;&gt;""),"N/T","")</f>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https://www.comunidad.madrid/tacp</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Presentación electrónica</v>
      </c>
      <c r="C1768" s="85" t="str" cm="1">
        <f t="array" ref="C1768">IFERROR(INDEX('03.Muestra'!$F$8:$F$42,SMALL(IF("Página Web"='03.Muestra'!$D$8:$D$42,ROW('03.Muestra'!$F$8:$F$42)-MIN(ROW('03.Muestra'!$D$8:$D$42))+1,""),ROW()-1766)),"")</f>
        <v>https://www.comunidad.madrid/tacp/el-tribunal/presentacion-electronica-e-impresos-normalizados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8</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Memorias</v>
      </c>
      <c r="C1769" s="85" t="str" cm="1">
        <f t="array" ref="C1769">IFERROR(INDEX('03.Muestra'!$F$8:$F$42,SMALL(IF("Página Web"='03.Muestra'!$D$8:$D$42,ROW('03.Muestra'!$F$8:$F$42)-MIN(ROW('03.Muestra'!$D$8:$D$42))+1,""),ROW()-1766)),"")</f>
        <v>https://www.comunidad.madrid/tacp/memorias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Buscador de resoluciones</v>
      </c>
      <c r="C1770" s="85" t="str" cm="1">
        <f t="array" ref="C1770">IFERROR(INDEX('03.Muestra'!$F$8:$F$42,SMALL(IF("Página Web"='03.Muestra'!$D$8:$D$42,ROW('03.Muestra'!$F$8:$F$42)-MIN(ROW('03.Muestra'!$D$8:$D$42))+1,""),ROW()-1766)),"")</f>
        <v>https://www.comunidad.madrid/tacp/busquedaresoluciones</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Novedades</v>
      </c>
      <c r="C1771" s="85" t="str" cm="1">
        <f t="array" ref="C1771">IFERROR(INDEX('03.Muestra'!$F$8:$F$42,SMALL(IF("Página Web"='03.Muestra'!$D$8:$D$42,ROW('03.Muestra'!$F$8:$F$42)-MIN(ROW('03.Muestra'!$D$8:$D$42))+1,""),ROW()-1766)),"")</f>
        <v>https://www.comunidad.madrid/tacp/novedades/publicacion-recursos-especiales-en-perfil-contratante</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Aviso Legal</v>
      </c>
      <c r="C1772" s="85" t="str" cm="1">
        <f t="array" ref="C1772">IFERROR(INDEX('03.Muestra'!$F$8:$F$42,SMALL(IF("Página Web"='03.Muestra'!$D$8:$D$42,ROW('03.Muestra'!$F$8:$F$42)-MIN(ROW('03.Muestra'!$D$8:$D$42))+1,""),ROW()-1766)),"")</f>
        <v>https://www.comunidad.madrid/tacp/aviso-legal</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https://www.comunidad.madrid/tacp/accesibilidad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Mapa Web</v>
      </c>
      <c r="C1774" s="85" t="str" cm="1">
        <f t="array" ref="C1774">IFERROR(INDEX('03.Muestra'!$F$8:$F$42,SMALL(IF("Página Web"='03.Muestra'!$D$8:$D$42,ROW('03.Muestra'!$F$8:$F$42)-MIN(ROW('03.Muestra'!$D$8:$D$42))+1,""),ROW()-1766)),"")</f>
        <v>https://www.comunidad.madrid/tacp/sitemap</v>
      </c>
      <c r="D1774" s="99" t="s">
        <v>92</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ref="D1775:D1801" si="93">IF(AND(B1775&lt;&gt;"",C1775&lt;&gt;""),"N/T","")</f>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https://www.comunidad.madrid/tacp</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Presentación electrónica</v>
      </c>
      <c r="C1806" s="85" t="str" cm="1">
        <f t="array" ref="C1806">IFERROR(INDEX('03.Muestra'!$F$8:$F$42,SMALL(IF("Página Web"='03.Muestra'!$D$8:$D$42,ROW('03.Muestra'!$F$8:$F$42)-MIN(ROW('03.Muestra'!$D$8:$D$42))+1,""),ROW()-1804)),"")</f>
        <v>https://www.comunidad.madrid/tacp/el-tribunal/presentacion-electronica-e-impresos-normalizados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Memorias</v>
      </c>
      <c r="C1807" s="85" t="str" cm="1">
        <f t="array" ref="C1807">IFERROR(INDEX('03.Muestra'!$F$8:$F$42,SMALL(IF("Página Web"='03.Muestra'!$D$8:$D$42,ROW('03.Muestra'!$F$8:$F$42)-MIN(ROW('03.Muestra'!$D$8:$D$42))+1,""),ROW()-1804)),"")</f>
        <v>https://www.comunidad.madrid/tacp/memorias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Buscador de resoluciones</v>
      </c>
      <c r="C1808" s="85" t="str" cm="1">
        <f t="array" ref="C1808">IFERROR(INDEX('03.Muestra'!$F$8:$F$42,SMALL(IF("Página Web"='03.Muestra'!$D$8:$D$42,ROW('03.Muestra'!$F$8:$F$42)-MIN(ROW('03.Muestra'!$D$8:$D$42))+1,""),ROW()-1804)),"")</f>
        <v>https://www.comunidad.madrid/tacp/busquedaresoluciones</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Novedades</v>
      </c>
      <c r="C1809" s="85" t="str" cm="1">
        <f t="array" ref="C1809">IFERROR(INDEX('03.Muestra'!$F$8:$F$42,SMALL(IF("Página Web"='03.Muestra'!$D$8:$D$42,ROW('03.Muestra'!$F$8:$F$42)-MIN(ROW('03.Muestra'!$D$8:$D$42))+1,""),ROW()-1804)),"")</f>
        <v>https://www.comunidad.madrid/tacp/novedades/publicacion-recursos-especiales-en-perfil-contratante</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Aviso Legal</v>
      </c>
      <c r="C1810" s="85" t="str" cm="1">
        <f t="array" ref="C1810">IFERROR(INDEX('03.Muestra'!$F$8:$F$42,SMALL(IF("Página Web"='03.Muestra'!$D$8:$D$42,ROW('03.Muestra'!$F$8:$F$42)-MIN(ROW('03.Muestra'!$D$8:$D$42))+1,""),ROW()-1804)),"")</f>
        <v>https://www.comunidad.madrid/tacp/aviso-legal</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https://www.comunidad.madrid/tacp/accesibilidad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Mapa Web</v>
      </c>
      <c r="C1812" s="85" t="str" cm="1">
        <f t="array" ref="C1812">IFERROR(INDEX('03.Muestra'!$F$8:$F$42,SMALL(IF("Página Web"='03.Muestra'!$D$8:$D$42,ROW('03.Muestra'!$F$8:$F$42)-MIN(ROW('03.Muestra'!$D$8:$D$42))+1,""),ROW()-1804)),"")</f>
        <v>https://www.comunidad.madrid/tacp/sitemap</v>
      </c>
      <c r="D1812" s="99" t="s">
        <v>92</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ref="D1813:D1839" si="95">IF(AND(B1813&lt;&gt;"",C1813&lt;&gt;""),"N/T","")</f>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https://www.comunidad.madrid/tacp</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Presentación electrónica</v>
      </c>
      <c r="C1844" s="85" t="str" cm="1">
        <f t="array" ref="C1844">IFERROR(INDEX('03.Muestra'!$F$8:$F$42,SMALL(IF("Página Web"='03.Muestra'!$D$8:$D$42,ROW('03.Muestra'!$F$8:$F$42)-MIN(ROW('03.Muestra'!$D$8:$D$42))+1,""),ROW()-1842)),"")</f>
        <v>https://www.comunidad.madrid/tacp/el-tribunal/presentacion-electronica-e-impresos-normalizados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7</v>
      </c>
      <c r="I1844" s="91">
        <f ca="1">COUNTIF($D1843:INDIRECT("$D" &amp;  SUM(ROW()-1,'03.Muestra'!$D$45)-1),I1843)</f>
        <v>0</v>
      </c>
      <c r="J1844" s="91">
        <f ca="1">COUNTIF($D1843:INDIRECT("$D" &amp;  SUM(ROW()-1,'03.Muestra'!$D$45)-1),J1843)</f>
        <v>1</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Memorias</v>
      </c>
      <c r="C1845" s="85" t="str" cm="1">
        <f t="array" ref="C1845">IFERROR(INDEX('03.Muestra'!$F$8:$F$42,SMALL(IF("Página Web"='03.Muestra'!$D$8:$D$42,ROW('03.Muestra'!$F$8:$F$42)-MIN(ROW('03.Muestra'!$D$8:$D$42))+1,""),ROW()-1842)),"")</f>
        <v>https://www.comunidad.madrid/tacp/memorias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Buscador de resoluciones</v>
      </c>
      <c r="C1846" s="85" t="str" cm="1">
        <f t="array" ref="C1846">IFERROR(INDEX('03.Muestra'!$F$8:$F$42,SMALL(IF("Página Web"='03.Muestra'!$D$8:$D$42,ROW('03.Muestra'!$F$8:$F$42)-MIN(ROW('03.Muestra'!$D$8:$D$42))+1,""),ROW()-1842)),"")</f>
        <v>https://www.comunidad.madrid/tacp/busquedaresoluciones</v>
      </c>
      <c r="D1846" s="99" t="s">
        <v>92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Novedades</v>
      </c>
      <c r="C1847" s="85" t="str" cm="1">
        <f t="array" ref="C1847">IFERROR(INDEX('03.Muestra'!$F$8:$F$42,SMALL(IF("Página Web"='03.Muestra'!$D$8:$D$42,ROW('03.Muestra'!$F$8:$F$42)-MIN(ROW('03.Muestra'!$D$8:$D$42))+1,""),ROW()-1842)),"")</f>
        <v>https://www.comunidad.madrid/tacp/novedades/publicacion-recursos-especiales-en-perfil-contratante</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Aviso Legal</v>
      </c>
      <c r="C1848" s="85" t="str" cm="1">
        <f t="array" ref="C1848">IFERROR(INDEX('03.Muestra'!$F$8:$F$42,SMALL(IF("Página Web"='03.Muestra'!$D$8:$D$42,ROW('03.Muestra'!$F$8:$F$42)-MIN(ROW('03.Muestra'!$D$8:$D$42))+1,""),ROW()-1842)),"")</f>
        <v>https://www.comunidad.madrid/tacp/aviso-legal</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https://www.comunidad.madrid/tacp/accesibilidad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Mapa Web</v>
      </c>
      <c r="C1850" s="85" t="str" cm="1">
        <f t="array" ref="C1850">IFERROR(INDEX('03.Muestra'!$F$8:$F$42,SMALL(IF("Página Web"='03.Muestra'!$D$8:$D$42,ROW('03.Muestra'!$F$8:$F$42)-MIN(ROW('03.Muestra'!$D$8:$D$42))+1,""),ROW()-1842)),"")</f>
        <v>https://www.comunidad.madrid/tacp/sitemap</v>
      </c>
      <c r="D1850" s="99" t="s">
        <v>104</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ref="D1851:D1877" si="97">IF(AND(B1851&lt;&gt;"",C1851&lt;&gt;""),"N/T","")</f>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https://www.comunidad.madrid/tacp</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Presentación electrónica</v>
      </c>
      <c r="C1882" s="85" t="str" cm="1">
        <f t="array" ref="C1882">IFERROR(INDEX('03.Muestra'!$F$8:$F$42,SMALL(IF("Página Web"='03.Muestra'!$D$8:$D$42,ROW('03.Muestra'!$F$8:$F$42)-MIN(ROW('03.Muestra'!$D$8:$D$42))+1,""),ROW()-1880)),"")</f>
        <v>https://www.comunidad.madrid/tacp/el-tribunal/presentacion-electronica-e-impresos-normalizados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8</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Memorias</v>
      </c>
      <c r="C1883" s="85" t="str" cm="1">
        <f t="array" ref="C1883">IFERROR(INDEX('03.Muestra'!$F$8:$F$42,SMALL(IF("Página Web"='03.Muestra'!$D$8:$D$42,ROW('03.Muestra'!$F$8:$F$42)-MIN(ROW('03.Muestra'!$D$8:$D$42))+1,""),ROW()-1880)),"")</f>
        <v>https://www.comunidad.madrid/tacp/memorias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Buscador de resoluciones</v>
      </c>
      <c r="C1884" s="85" t="str" cm="1">
        <f t="array" ref="C1884">IFERROR(INDEX('03.Muestra'!$F$8:$F$42,SMALL(IF("Página Web"='03.Muestra'!$D$8:$D$42,ROW('03.Muestra'!$F$8:$F$42)-MIN(ROW('03.Muestra'!$D$8:$D$42))+1,""),ROW()-1880)),"")</f>
        <v>https://www.comunidad.madrid/tacp/busquedaresoluciones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Novedades</v>
      </c>
      <c r="C1885" s="85" t="str" cm="1">
        <f t="array" ref="C1885">IFERROR(INDEX('03.Muestra'!$F$8:$F$42,SMALL(IF("Página Web"='03.Muestra'!$D$8:$D$42,ROW('03.Muestra'!$F$8:$F$42)-MIN(ROW('03.Muestra'!$D$8:$D$42))+1,""),ROW()-1880)),"")</f>
        <v>https://www.comunidad.madrid/tacp/novedades/publicacion-recursos-especiales-en-perfil-contratante</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Aviso Legal</v>
      </c>
      <c r="C1886" s="85" t="str" cm="1">
        <f t="array" ref="C1886">IFERROR(INDEX('03.Muestra'!$F$8:$F$42,SMALL(IF("Página Web"='03.Muestra'!$D$8:$D$42,ROW('03.Muestra'!$F$8:$F$42)-MIN(ROW('03.Muestra'!$D$8:$D$42))+1,""),ROW()-1880)),"")</f>
        <v>https://www.comunidad.madrid/tacp/aviso-legal</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https://www.comunidad.madrid/tacp/accesibilidad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Mapa Web</v>
      </c>
      <c r="C1888" s="85" t="str" cm="1">
        <f t="array" ref="C1888">IFERROR(INDEX('03.Muestra'!$F$8:$F$42,SMALL(IF("Página Web"='03.Muestra'!$D$8:$D$42,ROW('03.Muestra'!$F$8:$F$42)-MIN(ROW('03.Muestra'!$D$8:$D$42))+1,""),ROW()-1880)),"")</f>
        <v>https://www.comunidad.madrid/tacp/sitemap</v>
      </c>
      <c r="D1888" s="99" t="s">
        <v>94</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ref="D1889:D1915" si="99">IF(AND(B1889&lt;&gt;"",C1889&lt;&gt;""),"N/T","")</f>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2.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2024-08-05T08:34:00Z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