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niñojesus\"/>
    </mc:Choice>
  </mc:AlternateContent>
  <bookViews>
    <workbookView xWindow="-120" yWindow="-120" windowWidth="20730" windowHeight="11160" tabRatio="808" firstSheet="1" activeTab="8"/>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E513" i="5" s="1"/>
  <c r="H60" i="9"/>
  <c r="BH3" i="13" s="1"/>
  <c r="B551" i="5"/>
  <c r="C551" i="5"/>
  <c r="I60" i="9"/>
  <c r="BI3" i="13" s="1"/>
  <c r="B589" i="5"/>
  <c r="C589" i="5"/>
  <c r="J60" i="9"/>
  <c r="BJ3" i="13" s="1"/>
  <c r="B627" i="5"/>
  <c r="C627" i="5"/>
  <c r="K60" i="9"/>
  <c r="BK3" i="13" s="1"/>
  <c r="B665" i="5"/>
  <c r="C665" i="5"/>
  <c r="L60" i="9"/>
  <c r="BL3" i="13" s="1"/>
  <c r="B703" i="5"/>
  <c r="C703" i="5"/>
  <c r="E703" i="5" s="1"/>
  <c r="M60" i="9"/>
  <c r="BM3" i="13" s="1"/>
  <c r="B741" i="5"/>
  <c r="C741" i="5"/>
  <c r="N60" i="9"/>
  <c r="BN3" i="13" s="1"/>
  <c r="B399" i="6"/>
  <c r="C399" i="6"/>
  <c r="O60" i="9"/>
  <c r="BO3" i="13" s="1"/>
  <c r="B437" i="6"/>
  <c r="C437" i="6"/>
  <c r="E437" i="6" s="1"/>
  <c r="P60" i="9"/>
  <c r="BP3" i="13" s="1"/>
  <c r="B475" i="6"/>
  <c r="C475" i="6"/>
  <c r="Q60" i="9"/>
  <c r="BQ3" i="13" s="1"/>
  <c r="B57" i="7"/>
  <c r="C57" i="7"/>
  <c r="E57" i="7" s="1"/>
  <c r="R60" i="9"/>
  <c r="BR3" i="13" s="1"/>
  <c r="B171" i="7"/>
  <c r="C171" i="7"/>
  <c r="E171" i="7" s="1"/>
  <c r="S60" i="9"/>
  <c r="BS3" i="13" s="1"/>
  <c r="B209" i="7"/>
  <c r="C209" i="7"/>
  <c r="T60" i="9"/>
  <c r="BT3" i="13" s="1"/>
  <c r="B323" i="7"/>
  <c r="C323" i="7"/>
  <c r="E323" i="7" s="1"/>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J61" i="9"/>
  <c r="BJ4" i="13" s="1"/>
  <c r="B628" i="5"/>
  <c r="C628" i="5"/>
  <c r="K61" i="9"/>
  <c r="BK4" i="13" s="1"/>
  <c r="B666" i="5"/>
  <c r="C666" i="5"/>
  <c r="E666" i="5" s="1"/>
  <c r="L61" i="9"/>
  <c r="BL4" i="13" s="1"/>
  <c r="B704" i="5"/>
  <c r="C704" i="5"/>
  <c r="M61" i="9"/>
  <c r="BM4" i="13" s="1"/>
  <c r="B742" i="5"/>
  <c r="C742" i="5"/>
  <c r="N61" i="9"/>
  <c r="BN4" i="13" s="1"/>
  <c r="B400" i="6"/>
  <c r="C400" i="6"/>
  <c r="O61" i="9"/>
  <c r="BO4" i="13" s="1"/>
  <c r="B438" i="6"/>
  <c r="C438" i="6"/>
  <c r="E438" i="6" s="1"/>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E706" i="5" s="1"/>
  <c r="C706" i="5"/>
  <c r="M63" i="9"/>
  <c r="BM6" i="13" s="1"/>
  <c r="B744" i="5"/>
  <c r="C744" i="5"/>
  <c r="N63" i="9"/>
  <c r="BN6" i="13" s="1"/>
  <c r="B402" i="6"/>
  <c r="C402" i="6"/>
  <c r="O63" i="9"/>
  <c r="BO6" i="13"/>
  <c r="B440" i="6"/>
  <c r="C440" i="6"/>
  <c r="P63" i="9"/>
  <c r="BP6" i="13" s="1"/>
  <c r="B478" i="6"/>
  <c r="C478" i="6"/>
  <c r="Q63" i="9"/>
  <c r="BQ6" i="13" s="1"/>
  <c r="B60" i="7"/>
  <c r="E60" i="7" s="1"/>
  <c r="C60" i="7"/>
  <c r="R63" i="9"/>
  <c r="BR6" i="13"/>
  <c r="B174" i="7"/>
  <c r="C174" i="7"/>
  <c r="S63" i="9"/>
  <c r="BS6" i="13" s="1"/>
  <c r="B212" i="7"/>
  <c r="C212" i="7"/>
  <c r="E212" i="7" s="1"/>
  <c r="T63" i="9"/>
  <c r="BT6" i="13" s="1"/>
  <c r="B326" i="7"/>
  <c r="C326" i="7"/>
  <c r="U63" i="9"/>
  <c r="BU6" i="13" s="1"/>
  <c r="B364" i="7"/>
  <c r="C364" i="7"/>
  <c r="V63" i="9"/>
  <c r="BV6" i="13" s="1"/>
  <c r="B98" i="8"/>
  <c r="E98" i="8" s="1"/>
  <c r="C98" i="8"/>
  <c r="W63" i="9"/>
  <c r="BW6" i="13" s="1"/>
  <c r="B213" i="5"/>
  <c r="C213" i="5"/>
  <c r="B365" i="5"/>
  <c r="C365" i="5"/>
  <c r="F64" i="9"/>
  <c r="BF7" i="13" s="1"/>
  <c r="B403" i="5"/>
  <c r="C403" i="5"/>
  <c r="G64" i="9"/>
  <c r="BG7" i="13" s="1"/>
  <c r="B517" i="5"/>
  <c r="C517" i="5"/>
  <c r="H64" i="9"/>
  <c r="BH7" i="13" s="1"/>
  <c r="B555" i="5"/>
  <c r="C555" i="5"/>
  <c r="I64" i="9"/>
  <c r="BI7" i="13" s="1"/>
  <c r="B593" i="5"/>
  <c r="C593" i="5"/>
  <c r="E593" i="5" s="1"/>
  <c r="J64" i="9"/>
  <c r="BJ7" i="13" s="1"/>
  <c r="B631" i="5"/>
  <c r="C631" i="5"/>
  <c r="E631" i="5" s="1"/>
  <c r="K64" i="9"/>
  <c r="BK7" i="13" s="1"/>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S64" i="9"/>
  <c r="BS7" i="13" s="1"/>
  <c r="B213" i="7"/>
  <c r="C213" i="7"/>
  <c r="T64" i="9"/>
  <c r="BT7" i="13" s="1"/>
  <c r="B327" i="7"/>
  <c r="C327" i="7"/>
  <c r="U64" i="9"/>
  <c r="BU7" i="13" s="1"/>
  <c r="B365" i="7"/>
  <c r="C365" i="7"/>
  <c r="E365" i="7" s="1"/>
  <c r="V64" i="9"/>
  <c r="BV7" i="13" s="1"/>
  <c r="B99" i="8"/>
  <c r="C99" i="8"/>
  <c r="W64" i="9"/>
  <c r="BW7" i="13" s="1"/>
  <c r="B214" i="5"/>
  <c r="C214" i="5"/>
  <c r="E65" i="9"/>
  <c r="BE8" i="13" s="1"/>
  <c r="B366" i="5"/>
  <c r="C366" i="5"/>
  <c r="F65" i="9"/>
  <c r="AM8" i="11" s="1"/>
  <c r="B404" i="5"/>
  <c r="C404" i="5"/>
  <c r="E404" i="5" s="1"/>
  <c r="B518" i="5"/>
  <c r="C518" i="5"/>
  <c r="H65" i="9"/>
  <c r="BH8" i="13" s="1"/>
  <c r="B556" i="5"/>
  <c r="C556" i="5"/>
  <c r="I65" i="9"/>
  <c r="BI8" i="13" s="1"/>
  <c r="B594" i="5"/>
  <c r="C594" i="5"/>
  <c r="E594" i="5" s="1"/>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c r="B214" i="7"/>
  <c r="C214" i="7"/>
  <c r="T65" i="9"/>
  <c r="BT8" i="13" s="1"/>
  <c r="B328" i="7"/>
  <c r="C328" i="7"/>
  <c r="U65" i="9"/>
  <c r="BU8" i="13"/>
  <c r="B366" i="7"/>
  <c r="C366" i="7"/>
  <c r="E366" i="7" s="1"/>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c r="B633" i="5"/>
  <c r="C633" i="5"/>
  <c r="E633" i="5" s="1"/>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E64" i="7" s="1"/>
  <c r="B178" i="7"/>
  <c r="C178" i="7"/>
  <c r="B216" i="7"/>
  <c r="C216" i="7"/>
  <c r="B330" i="7"/>
  <c r="C330" i="7"/>
  <c r="U67" i="9"/>
  <c r="BU10" i="13" s="1"/>
  <c r="B368" i="7"/>
  <c r="V67" i="9" s="1"/>
  <c r="C368" i="7"/>
  <c r="B102" i="8"/>
  <c r="C102" i="8"/>
  <c r="B217" i="5"/>
  <c r="C217" i="5"/>
  <c r="E68" i="9"/>
  <c r="BE11" i="13" s="1"/>
  <c r="B369" i="5"/>
  <c r="C369" i="5"/>
  <c r="E369" i="5" s="1"/>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BO11" i="13" s="1"/>
  <c r="C407" i="6"/>
  <c r="E407" i="6" s="1"/>
  <c r="B445" i="6"/>
  <c r="P68" i="9" s="1"/>
  <c r="BP11" i="13" s="1"/>
  <c r="C445" i="6"/>
  <c r="E445" i="6" s="1"/>
  <c r="B483" i="6"/>
  <c r="C483" i="6"/>
  <c r="Q68" i="9" s="1"/>
  <c r="BQ11" i="13" s="1"/>
  <c r="B65" i="7"/>
  <c r="C65" i="7"/>
  <c r="R68" i="9"/>
  <c r="BR11" i="13" s="1"/>
  <c r="B179" i="7"/>
  <c r="S68" i="9" s="1"/>
  <c r="BS11" i="13" s="1"/>
  <c r="C179" i="7"/>
  <c r="B217" i="7"/>
  <c r="C217" i="7"/>
  <c r="T68" i="9"/>
  <c r="BT11" i="13" s="1"/>
  <c r="B331" i="7"/>
  <c r="U68" i="9" s="1"/>
  <c r="BU11" i="13" s="1"/>
  <c r="C331" i="7"/>
  <c r="B369" i="7"/>
  <c r="V68" i="9" s="1"/>
  <c r="BV11" i="13" s="1"/>
  <c r="C369" i="7"/>
  <c r="E369" i="7" s="1"/>
  <c r="B103" i="8"/>
  <c r="W68" i="9" s="1"/>
  <c r="BW11" i="13" s="1"/>
  <c r="C103" i="8"/>
  <c r="E103" i="8" s="1"/>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E598" i="5" s="1"/>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E447" i="6" s="1"/>
  <c r="P70" i="9"/>
  <c r="BP13" i="13" s="1"/>
  <c r="B485" i="6"/>
  <c r="Q70" i="9" s="1"/>
  <c r="BQ13" i="13" s="1"/>
  <c r="C485" i="6"/>
  <c r="B67" i="7"/>
  <c r="C67" i="7"/>
  <c r="R70" i="9"/>
  <c r="BR13" i="13" s="1"/>
  <c r="B181" i="7"/>
  <c r="S70" i="9" s="1"/>
  <c r="BS13" i="13" s="1"/>
  <c r="C181" i="7"/>
  <c r="B219" i="7"/>
  <c r="T70" i="9" s="1"/>
  <c r="BT13" i="13" s="1"/>
  <c r="C219" i="7"/>
  <c r="E219" i="7" s="1"/>
  <c r="B333" i="7"/>
  <c r="C333" i="7"/>
  <c r="U70" i="9"/>
  <c r="BU13" i="13" s="1"/>
  <c r="B371" i="7"/>
  <c r="V70" i="9" s="1"/>
  <c r="BV13" i="13" s="1"/>
  <c r="C371" i="7"/>
  <c r="B105" i="8"/>
  <c r="C105" i="8"/>
  <c r="W70" i="9" s="1"/>
  <c r="BW13" i="13" s="1"/>
  <c r="B220" i="5"/>
  <c r="C220" i="5"/>
  <c r="B372" i="5"/>
  <c r="C372" i="5"/>
  <c r="E372" i="5" s="1"/>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E68" i="7" s="1"/>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E374" i="5" s="1"/>
  <c r="F73" i="9"/>
  <c r="BF16" i="13" s="1"/>
  <c r="B412" i="5"/>
  <c r="G73" i="9" s="1"/>
  <c r="BG16" i="13" s="1"/>
  <c r="C412" i="5"/>
  <c r="B526" i="5"/>
  <c r="H73" i="9" s="1"/>
  <c r="BH16" i="13" s="1"/>
  <c r="C526" i="5"/>
  <c r="E526" i="5" s="1"/>
  <c r="B564" i="5"/>
  <c r="I73" i="9" s="1"/>
  <c r="BI16" i="13" s="1"/>
  <c r="C564" i="5"/>
  <c r="B602" i="5"/>
  <c r="J73" i="9" s="1"/>
  <c r="BJ16" i="13" s="1"/>
  <c r="C602" i="5"/>
  <c r="E602" i="5" s="1"/>
  <c r="B640" i="5"/>
  <c r="C640" i="5"/>
  <c r="K73" i="9" s="1"/>
  <c r="BK16" i="13" s="1"/>
  <c r="B678" i="5"/>
  <c r="C678" i="5"/>
  <c r="L73" i="9"/>
  <c r="BL16" i="13" s="1"/>
  <c r="B716" i="5"/>
  <c r="M73" i="9" s="1"/>
  <c r="BM16" i="13" s="1"/>
  <c r="C716" i="5"/>
  <c r="E716" i="5" s="1"/>
  <c r="B754" i="5"/>
  <c r="C754" i="5"/>
  <c r="N73" i="9"/>
  <c r="BN16" i="13" s="1"/>
  <c r="B412" i="6"/>
  <c r="O73" i="9" s="1"/>
  <c r="BO16" i="13" s="1"/>
  <c r="C412" i="6"/>
  <c r="B450" i="6"/>
  <c r="P73" i="9" s="1"/>
  <c r="BP16" i="13" s="1"/>
  <c r="C450" i="6"/>
  <c r="B488" i="6"/>
  <c r="C488" i="6"/>
  <c r="E488" i="6" s="1"/>
  <c r="Q73" i="9"/>
  <c r="BQ16" i="13" s="1"/>
  <c r="B70" i="7"/>
  <c r="R73" i="9" s="1"/>
  <c r="BR16" i="13" s="1"/>
  <c r="C70" i="7"/>
  <c r="B184" i="7"/>
  <c r="C184" i="7"/>
  <c r="S73" i="9" s="1"/>
  <c r="BS16" i="13" s="1"/>
  <c r="B222" i="7"/>
  <c r="C222" i="7"/>
  <c r="E222" i="7" s="1"/>
  <c r="T73" i="9"/>
  <c r="BT16" i="13" s="1"/>
  <c r="B336" i="7"/>
  <c r="U73" i="9" s="1"/>
  <c r="BU16" i="13" s="1"/>
  <c r="C336" i="7"/>
  <c r="B374" i="7"/>
  <c r="C374" i="7"/>
  <c r="V73" i="9"/>
  <c r="BV16" i="13" s="1"/>
  <c r="B108" i="8"/>
  <c r="W73" i="9" s="1"/>
  <c r="BW16" i="13" s="1"/>
  <c r="C108" i="8"/>
  <c r="E108" i="8" s="1"/>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C224" i="5"/>
  <c r="E75" i="9" s="1"/>
  <c r="BE18" i="13" s="1"/>
  <c r="B376" i="5"/>
  <c r="C376" i="5"/>
  <c r="F75" i="9"/>
  <c r="BF18" i="13" s="1"/>
  <c r="B414" i="5"/>
  <c r="G75" i="9" s="1"/>
  <c r="BG18" i="13" s="1"/>
  <c r="C414" i="5"/>
  <c r="B528" i="5"/>
  <c r="C528" i="5"/>
  <c r="H75" i="9"/>
  <c r="BH18" i="13" s="1"/>
  <c r="B566" i="5"/>
  <c r="I75" i="9" s="1"/>
  <c r="BI18" i="13" s="1"/>
  <c r="C566" i="5"/>
  <c r="B604" i="5"/>
  <c r="J75" i="9" s="1"/>
  <c r="BJ18" i="13" s="1"/>
  <c r="C604" i="5"/>
  <c r="B642" i="5"/>
  <c r="C642" i="5"/>
  <c r="K75" i="9"/>
  <c r="BK18" i="13" s="1"/>
  <c r="B680" i="5"/>
  <c r="L75" i="9" s="1"/>
  <c r="BL18" i="13" s="1"/>
  <c r="C680" i="5"/>
  <c r="B718" i="5"/>
  <c r="C718" i="5"/>
  <c r="M75" i="9" s="1"/>
  <c r="BM18" i="13" s="1"/>
  <c r="B756" i="5"/>
  <c r="C756" i="5"/>
  <c r="N75" i="9"/>
  <c r="BN18" i="13" s="1"/>
  <c r="B414" i="6"/>
  <c r="O75" i="9" s="1"/>
  <c r="BO18" i="13" s="1"/>
  <c r="C414" i="6"/>
  <c r="B452" i="6"/>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D227" i="5" s="1"/>
  <c r="E78" i="9" s="1"/>
  <c r="BE21" i="13" s="1"/>
  <c r="B379" i="5"/>
  <c r="D379" i="5" s="1"/>
  <c r="F78" i="9" s="1"/>
  <c r="BF21" i="13" s="1"/>
  <c r="C379" i="5"/>
  <c r="B417" i="5"/>
  <c r="C417" i="5"/>
  <c r="D417" i="5" s="1"/>
  <c r="G78" i="9" s="1"/>
  <c r="BG21" i="13" s="1"/>
  <c r="B531" i="5"/>
  <c r="C531" i="5"/>
  <c r="D531" i="5"/>
  <c r="H78" i="9" s="1"/>
  <c r="BH21" i="13" s="1"/>
  <c r="B569" i="5"/>
  <c r="I78" i="9" s="1"/>
  <c r="BI21" i="13" s="1"/>
  <c r="C569" i="5"/>
  <c r="B607" i="5"/>
  <c r="C607" i="5"/>
  <c r="B645" i="5"/>
  <c r="C645" i="5"/>
  <c r="B683" i="5"/>
  <c r="L78" i="9" s="1"/>
  <c r="BL21" i="13" s="1"/>
  <c r="C683" i="5"/>
  <c r="B721" i="5"/>
  <c r="C721" i="5"/>
  <c r="B759" i="5"/>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C379" i="7"/>
  <c r="D379" i="7"/>
  <c r="V78" i="9" s="1"/>
  <c r="BV21" i="13" s="1"/>
  <c r="B113" i="8"/>
  <c r="C113" i="8"/>
  <c r="W78" i="9" s="1"/>
  <c r="BW21" i="13" s="1"/>
  <c r="B228" i="5"/>
  <c r="D228" i="5" s="1"/>
  <c r="C228" i="5"/>
  <c r="B380" i="5"/>
  <c r="C380" i="5"/>
  <c r="B418" i="5"/>
  <c r="C418" i="5"/>
  <c r="B532" i="5"/>
  <c r="C532" i="5"/>
  <c r="B570" i="5"/>
  <c r="I79" i="9" s="1"/>
  <c r="BI22" i="13" s="1"/>
  <c r="C570" i="5"/>
  <c r="B608" i="5"/>
  <c r="C608" i="5"/>
  <c r="D608" i="5" s="1"/>
  <c r="J79" i="9" s="1"/>
  <c r="BJ22" i="13" s="1"/>
  <c r="B646" i="5"/>
  <c r="C646" i="5"/>
  <c r="B684" i="5"/>
  <c r="C684" i="5"/>
  <c r="B722" i="5"/>
  <c r="D722" i="5" s="1"/>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D571" i="5" s="1"/>
  <c r="C571" i="5"/>
  <c r="B609" i="5"/>
  <c r="C609" i="5"/>
  <c r="B647" i="5"/>
  <c r="D647" i="5" s="1"/>
  <c r="K80" i="9" s="1"/>
  <c r="BK23" i="13" s="1"/>
  <c r="C647" i="5"/>
  <c r="B685" i="5"/>
  <c r="C685" i="5"/>
  <c r="D685" i="5" s="1"/>
  <c r="L80" i="9" s="1"/>
  <c r="BL23" i="13" s="1"/>
  <c r="B723" i="5"/>
  <c r="D723" i="5" s="1"/>
  <c r="M80" i="9" s="1"/>
  <c r="BM23" i="13" s="1"/>
  <c r="C723" i="5"/>
  <c r="B761" i="5"/>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C230" i="5"/>
  <c r="B382" i="5"/>
  <c r="C382" i="5"/>
  <c r="D382" i="5" s="1"/>
  <c r="F81" i="9" s="1"/>
  <c r="BF24" i="13" s="1"/>
  <c r="B420" i="5"/>
  <c r="C420" i="5"/>
  <c r="D420" i="5" s="1"/>
  <c r="G81" i="9" s="1"/>
  <c r="BG24" i="13" s="1"/>
  <c r="B534" i="5"/>
  <c r="D534" i="5" s="1"/>
  <c r="H81" i="9" s="1"/>
  <c r="BH24" i="13" s="1"/>
  <c r="C534" i="5"/>
  <c r="B572" i="5"/>
  <c r="C572" i="5"/>
  <c r="B610" i="5"/>
  <c r="C610" i="5"/>
  <c r="B648" i="5"/>
  <c r="C648" i="5"/>
  <c r="B686" i="5"/>
  <c r="C686" i="5"/>
  <c r="B724" i="5"/>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C383" i="5"/>
  <c r="B421" i="5"/>
  <c r="D421" i="5" s="1"/>
  <c r="E421" i="5" s="1"/>
  <c r="C421" i="5"/>
  <c r="B535" i="5"/>
  <c r="D535" i="5" s="1"/>
  <c r="H82" i="9" s="1"/>
  <c r="BH25" i="13" s="1"/>
  <c r="C535" i="5"/>
  <c r="B573" i="5"/>
  <c r="C573" i="5"/>
  <c r="B611" i="5"/>
  <c r="D611" i="5" s="1"/>
  <c r="C611" i="5"/>
  <c r="B649" i="5"/>
  <c r="C649" i="5"/>
  <c r="B687" i="5"/>
  <c r="C687" i="5"/>
  <c r="B725" i="5"/>
  <c r="C725" i="5"/>
  <c r="B763" i="5"/>
  <c r="D763" i="5" s="1"/>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B536" i="5"/>
  <c r="C536" i="5"/>
  <c r="D536" i="5" s="1"/>
  <c r="H83" i="9" s="1"/>
  <c r="BH26" i="13" s="1"/>
  <c r="B574" i="5"/>
  <c r="D574" i="5" s="1"/>
  <c r="I83" i="9" s="1"/>
  <c r="BI26" i="13" s="1"/>
  <c r="C574" i="5"/>
  <c r="B612" i="5"/>
  <c r="C612" i="5"/>
  <c r="B650" i="5"/>
  <c r="C650" i="5"/>
  <c r="B688" i="5"/>
  <c r="D688" i="5" s="1"/>
  <c r="L83" i="9" s="1"/>
  <c r="C688" i="5"/>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C233" i="5"/>
  <c r="B385" i="5"/>
  <c r="D385" i="5" s="1"/>
  <c r="F84" i="9" s="1"/>
  <c r="BF27" i="13" s="1"/>
  <c r="C385" i="5"/>
  <c r="B423" i="5"/>
  <c r="C423" i="5"/>
  <c r="B537" i="5"/>
  <c r="C537" i="5"/>
  <c r="B575" i="5"/>
  <c r="C575" i="5"/>
  <c r="B613" i="5"/>
  <c r="C613" i="5"/>
  <c r="B651" i="5"/>
  <c r="C651" i="5"/>
  <c r="D651" i="5" s="1"/>
  <c r="K84" i="9" s="1"/>
  <c r="BK27" i="13" s="1"/>
  <c r="B689" i="5"/>
  <c r="C689" i="5"/>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C234" i="5"/>
  <c r="B386" i="5"/>
  <c r="C386" i="5"/>
  <c r="B424" i="5"/>
  <c r="C424" i="5"/>
  <c r="B538" i="5"/>
  <c r="C538" i="5"/>
  <c r="D538" i="5" s="1"/>
  <c r="H85" i="9" s="1"/>
  <c r="BH28" i="13" s="1"/>
  <c r="B576" i="5"/>
  <c r="C576" i="5"/>
  <c r="B614" i="5"/>
  <c r="C614" i="5"/>
  <c r="B652" i="5"/>
  <c r="D652" i="5" s="1"/>
  <c r="K85" i="9" s="1"/>
  <c r="BK28" i="13" s="1"/>
  <c r="C652" i="5"/>
  <c r="B690" i="5"/>
  <c r="C690" i="5"/>
  <c r="B728" i="5"/>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C387" i="5"/>
  <c r="B425" i="5"/>
  <c r="C425" i="5"/>
  <c r="B539" i="5"/>
  <c r="C539" i="5"/>
  <c r="B577" i="5"/>
  <c r="C577" i="5"/>
  <c r="B615" i="5"/>
  <c r="D615" i="5" s="1"/>
  <c r="C615" i="5"/>
  <c r="B653" i="5"/>
  <c r="C653" i="5"/>
  <c r="B691" i="5"/>
  <c r="C691" i="5"/>
  <c r="B729" i="5"/>
  <c r="D729" i="5" s="1"/>
  <c r="M86" i="9" s="1"/>
  <c r="C729" i="5"/>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C426" i="5"/>
  <c r="B540" i="5"/>
  <c r="C540" i="5"/>
  <c r="B578" i="5"/>
  <c r="D578" i="5" s="1"/>
  <c r="I87" i="9" s="1"/>
  <c r="BI30" i="13" s="1"/>
  <c r="C578" i="5"/>
  <c r="B616" i="5"/>
  <c r="C616" i="5"/>
  <c r="B654" i="5"/>
  <c r="C654" i="5"/>
  <c r="B692" i="5"/>
  <c r="C692" i="5"/>
  <c r="B730" i="5"/>
  <c r="D730" i="5" s="1"/>
  <c r="M87" i="9" s="1"/>
  <c r="BM30" i="13" s="1"/>
  <c r="C730" i="5"/>
  <c r="B768" i="5"/>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D237" i="5" s="1"/>
  <c r="C237" i="5"/>
  <c r="B389" i="5"/>
  <c r="C389" i="5"/>
  <c r="B427" i="5"/>
  <c r="C427" i="5"/>
  <c r="B541" i="5"/>
  <c r="C541" i="5"/>
  <c r="B579" i="5"/>
  <c r="D579" i="5" s="1"/>
  <c r="I88" i="9" s="1"/>
  <c r="BI31" i="13" s="1"/>
  <c r="C579" i="5"/>
  <c r="B617" i="5"/>
  <c r="C617" i="5"/>
  <c r="B655" i="5"/>
  <c r="C655" i="5"/>
  <c r="B693" i="5"/>
  <c r="C693" i="5"/>
  <c r="D693" i="5" s="1"/>
  <c r="L88" i="9" s="1"/>
  <c r="BL31" i="13" s="1"/>
  <c r="B731" i="5"/>
  <c r="D731" i="5" s="1"/>
  <c r="C731" i="5"/>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D390" i="5" s="1"/>
  <c r="F89" i="9" s="1"/>
  <c r="BF32" i="13" s="1"/>
  <c r="C390" i="5"/>
  <c r="B428" i="5"/>
  <c r="C428" i="5"/>
  <c r="B542" i="5"/>
  <c r="C542" i="5"/>
  <c r="D542" i="5"/>
  <c r="H89" i="9" s="1"/>
  <c r="BH32" i="13" s="1"/>
  <c r="B580" i="5"/>
  <c r="C580" i="5"/>
  <c r="B618" i="5"/>
  <c r="C618" i="5"/>
  <c r="B656" i="5"/>
  <c r="C656" i="5"/>
  <c r="B694" i="5"/>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C393" i="5"/>
  <c r="B431" i="5"/>
  <c r="C431" i="5"/>
  <c r="B545" i="5"/>
  <c r="C545" i="5"/>
  <c r="B583" i="5"/>
  <c r="D583" i="5" s="1"/>
  <c r="I92" i="9" s="1"/>
  <c r="BI35" i="13" s="1"/>
  <c r="C583" i="5"/>
  <c r="B621" i="5"/>
  <c r="C621" i="5"/>
  <c r="B659" i="5"/>
  <c r="C659" i="5"/>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C243" i="5"/>
  <c r="B395" i="5"/>
  <c r="C395" i="5"/>
  <c r="B433" i="5"/>
  <c r="C433" i="5"/>
  <c r="B547" i="5"/>
  <c r="C547" i="5"/>
  <c r="B585" i="5"/>
  <c r="C585" i="5"/>
  <c r="B623" i="5"/>
  <c r="C623" i="5"/>
  <c r="B661" i="5"/>
  <c r="C661" i="5"/>
  <c r="B699" i="5"/>
  <c r="D699" i="5" s="1"/>
  <c r="L94" i="9" s="1"/>
  <c r="BL37" i="13" s="1"/>
  <c r="C699" i="5"/>
  <c r="B737" i="5"/>
  <c r="C737" i="5"/>
  <c r="B775" i="5"/>
  <c r="C775" i="5"/>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E176" i="5" s="1"/>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E182" i="5" s="1"/>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D190" i="5" s="1"/>
  <c r="C190" i="5"/>
  <c r="B191" i="5"/>
  <c r="C191" i="5"/>
  <c r="D191" i="5" s="1"/>
  <c r="D80" i="9" s="1"/>
  <c r="BD23" i="13" s="1"/>
  <c r="B192" i="5"/>
  <c r="D192" i="5" s="1"/>
  <c r="D81" i="9" s="1"/>
  <c r="BD24" i="13" s="1"/>
  <c r="C192" i="5"/>
  <c r="B193" i="5"/>
  <c r="C193" i="5"/>
  <c r="B194" i="5"/>
  <c r="C194" i="5"/>
  <c r="B195" i="5"/>
  <c r="C195" i="5"/>
  <c r="B196" i="5"/>
  <c r="C196" i="5"/>
  <c r="B197" i="5"/>
  <c r="C197" i="5"/>
  <c r="B198" i="5"/>
  <c r="D198" i="5" s="1"/>
  <c r="D87" i="9" s="1"/>
  <c r="BD30" i="13" s="1"/>
  <c r="C198" i="5"/>
  <c r="B199" i="5"/>
  <c r="C199" i="5"/>
  <c r="D199" i="5" s="1"/>
  <c r="D88" i="9" s="1"/>
  <c r="BD31" i="13" s="1"/>
  <c r="B200" i="5"/>
  <c r="D200" i="5" s="1"/>
  <c r="C200" i="5"/>
  <c r="B201" i="5"/>
  <c r="D201" i="5" s="1"/>
  <c r="D90" i="9" s="1"/>
  <c r="BD33" i="13" s="1"/>
  <c r="C201" i="5"/>
  <c r="B202" i="5"/>
  <c r="C202" i="5"/>
  <c r="B203" i="5"/>
  <c r="D203" i="5" s="1"/>
  <c r="D92" i="9" s="1"/>
  <c r="BD35" i="13" s="1"/>
  <c r="C203" i="5"/>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E475" i="5" s="1"/>
  <c r="L19" i="9"/>
  <c r="AH3" i="13" s="1"/>
  <c r="B19" i="6"/>
  <c r="C19" i="6"/>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s="1"/>
  <c r="B627" i="6"/>
  <c r="C627" i="6"/>
  <c r="E627" i="6" s="1"/>
  <c r="Z19" i="9"/>
  <c r="AV3" i="13" s="1"/>
  <c r="B19" i="7"/>
  <c r="C19" i="7"/>
  <c r="AA19" i="9"/>
  <c r="AW3" i="13" s="1"/>
  <c r="B95" i="7"/>
  <c r="C95" i="7"/>
  <c r="E95" i="7" s="1"/>
  <c r="AB19" i="9"/>
  <c r="AX3" i="13" s="1"/>
  <c r="B133" i="7"/>
  <c r="C133" i="7"/>
  <c r="AC19" i="9"/>
  <c r="AY3" i="13" s="1"/>
  <c r="B247" i="7"/>
  <c r="C247" i="7"/>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L20" i="9"/>
  <c r="AH4" i="13" s="1"/>
  <c r="B20" i="6"/>
  <c r="C20" i="6"/>
  <c r="M20" i="9"/>
  <c r="AI4" i="13" s="1"/>
  <c r="B58" i="6"/>
  <c r="C58" i="6"/>
  <c r="N20" i="9"/>
  <c r="AJ4" i="13" s="1"/>
  <c r="B96" i="6"/>
  <c r="C96" i="6"/>
  <c r="O20" i="9"/>
  <c r="AK4" i="13" s="1"/>
  <c r="B134" i="6"/>
  <c r="C134" i="6"/>
  <c r="E134" i="6" s="1"/>
  <c r="P20" i="9"/>
  <c r="AL4" i="13" s="1"/>
  <c r="B172" i="6"/>
  <c r="C172" i="6"/>
  <c r="E172" i="6" s="1"/>
  <c r="Q20" i="9"/>
  <c r="AM4" i="13" s="1"/>
  <c r="B210" i="6"/>
  <c r="C210" i="6"/>
  <c r="E210" i="6" s="1"/>
  <c r="R20" i="9"/>
  <c r="AN4" i="13" s="1"/>
  <c r="B248" i="6"/>
  <c r="C248" i="6"/>
  <c r="S20" i="9"/>
  <c r="AO4" i="13" s="1"/>
  <c r="B286" i="6"/>
  <c r="C286" i="6"/>
  <c r="T20" i="9"/>
  <c r="AP4" i="13" s="1"/>
  <c r="B324" i="6"/>
  <c r="C324" i="6"/>
  <c r="E324" i="6" s="1"/>
  <c r="U20" i="9"/>
  <c r="AQ4" i="13" s="1"/>
  <c r="B362" i="6"/>
  <c r="C362" i="6"/>
  <c r="V20" i="9"/>
  <c r="AR4" i="13" s="1"/>
  <c r="B514" i="6"/>
  <c r="C514" i="6"/>
  <c r="W20" i="9"/>
  <c r="AS4" i="13" s="1"/>
  <c r="B552" i="6"/>
  <c r="C552" i="6"/>
  <c r="X20" i="9"/>
  <c r="AT4" i="13" s="1"/>
  <c r="B590" i="6"/>
  <c r="C590" i="6"/>
  <c r="Y20" i="9"/>
  <c r="AU4" i="13" s="1"/>
  <c r="B628" i="6"/>
  <c r="C628" i="6"/>
  <c r="Z20" i="9"/>
  <c r="AV4" i="13" s="1"/>
  <c r="B20" i="7"/>
  <c r="C20" i="7"/>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B136" i="5"/>
  <c r="C136" i="5"/>
  <c r="G22" i="9"/>
  <c r="AC6" i="13" s="1"/>
  <c r="B250" i="5"/>
  <c r="C250" i="5"/>
  <c r="H22" i="9"/>
  <c r="AD6" i="13" s="1"/>
  <c r="B288" i="5"/>
  <c r="C288" i="5"/>
  <c r="I22" i="9"/>
  <c r="AE6" i="13" s="1"/>
  <c r="B326" i="5"/>
  <c r="C326" i="5"/>
  <c r="E326" i="5" s="1"/>
  <c r="B440" i="5"/>
  <c r="C440" i="5"/>
  <c r="K22" i="9"/>
  <c r="AG6" i="13" s="1"/>
  <c r="B478" i="5"/>
  <c r="C478" i="5"/>
  <c r="L22" i="9"/>
  <c r="AH6" i="13" s="1"/>
  <c r="B22" i="6"/>
  <c r="C22" i="6"/>
  <c r="E22" i="6" s="1"/>
  <c r="M22" i="9"/>
  <c r="AI6" i="13" s="1"/>
  <c r="B60" i="6"/>
  <c r="C60" i="6"/>
  <c r="N22" i="9"/>
  <c r="AJ6" i="13" s="1"/>
  <c r="B98" i="6"/>
  <c r="C98" i="6"/>
  <c r="O22" i="9"/>
  <c r="AK6" i="13"/>
  <c r="B136" i="6"/>
  <c r="C136" i="6"/>
  <c r="P22" i="9"/>
  <c r="AL6" i="13" s="1"/>
  <c r="B174" i="6"/>
  <c r="C174" i="6"/>
  <c r="Q22" i="9"/>
  <c r="AM6" i="13" s="1"/>
  <c r="B212" i="6"/>
  <c r="C212" i="6"/>
  <c r="R22" i="9"/>
  <c r="AN6" i="13" s="1"/>
  <c r="B250" i="6"/>
  <c r="C250" i="6"/>
  <c r="S22" i="9"/>
  <c r="AO6" i="13" s="1"/>
  <c r="B288" i="6"/>
  <c r="C288" i="6"/>
  <c r="E288" i="6" s="1"/>
  <c r="T22" i="9"/>
  <c r="AP6" i="13" s="1"/>
  <c r="B326" i="6"/>
  <c r="C326" i="6"/>
  <c r="E326" i="6" s="1"/>
  <c r="U22" i="9"/>
  <c r="AQ6" i="13"/>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AB22" i="9"/>
  <c r="AX6" i="13" s="1"/>
  <c r="B136" i="7"/>
  <c r="C136" i="7"/>
  <c r="AC22" i="9"/>
  <c r="AY6" i="13" s="1"/>
  <c r="B250" i="7"/>
  <c r="C250" i="7"/>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M23" i="9"/>
  <c r="AI7" i="13" s="1"/>
  <c r="B61" i="6"/>
  <c r="C61" i="6"/>
  <c r="N23" i="9"/>
  <c r="AJ7" i="13" s="1"/>
  <c r="B99" i="6"/>
  <c r="C99" i="6"/>
  <c r="E99" i="6" s="1"/>
  <c r="O23" i="9"/>
  <c r="AK7" i="13" s="1"/>
  <c r="B137" i="6"/>
  <c r="C137" i="6"/>
  <c r="P23" i="9"/>
  <c r="AL7" i="13"/>
  <c r="B175" i="6"/>
  <c r="C175" i="6"/>
  <c r="Q23" i="9"/>
  <c r="AM7" i="13" s="1"/>
  <c r="B213" i="6"/>
  <c r="C213" i="6"/>
  <c r="R23" i="9"/>
  <c r="AN7" i="13"/>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E555" i="6" s="1"/>
  <c r="X23" i="9"/>
  <c r="AT7" i="13"/>
  <c r="B593" i="6"/>
  <c r="C593" i="6"/>
  <c r="Y23" i="9"/>
  <c r="AU7" i="13" s="1"/>
  <c r="B631" i="6"/>
  <c r="C631" i="6"/>
  <c r="Z23" i="9"/>
  <c r="AV7" i="13"/>
  <c r="B23" i="7"/>
  <c r="C23" i="7"/>
  <c r="AA23" i="9"/>
  <c r="AW7" i="13"/>
  <c r="B99" i="7"/>
  <c r="C99" i="7"/>
  <c r="E99" i="7" s="1"/>
  <c r="AB23" i="9"/>
  <c r="AX7" i="13"/>
  <c r="B137" i="7"/>
  <c r="C137" i="7"/>
  <c r="AC23" i="9"/>
  <c r="AY7" i="13"/>
  <c r="B251" i="7"/>
  <c r="C251" i="7"/>
  <c r="E251" i="7" s="1"/>
  <c r="AD23" i="9"/>
  <c r="AZ7" i="13"/>
  <c r="B289" i="7"/>
  <c r="C289" i="7"/>
  <c r="AE23" i="9"/>
  <c r="BA7" i="13"/>
  <c r="B23" i="8"/>
  <c r="C23" i="8"/>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c r="B100" i="6"/>
  <c r="C100" i="6"/>
  <c r="O24" i="9"/>
  <c r="AK8" i="13"/>
  <c r="B138" i="6"/>
  <c r="C138" i="6"/>
  <c r="P24" i="9"/>
  <c r="AL8" i="13"/>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c r="B24" i="7"/>
  <c r="C24" i="7"/>
  <c r="AA24" i="9"/>
  <c r="AW8" i="13"/>
  <c r="B100" i="7"/>
  <c r="C100" i="7"/>
  <c r="AB24" i="9"/>
  <c r="AX8" i="13"/>
  <c r="B138" i="7"/>
  <c r="C138" i="7"/>
  <c r="AC24" i="9"/>
  <c r="AY8" i="13"/>
  <c r="B252" i="7"/>
  <c r="C252" i="7"/>
  <c r="AD24" i="9"/>
  <c r="AZ8" i="13"/>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E141" i="5" s="1"/>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E369" i="6" s="1"/>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E142" i="6" s="1"/>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E67" i="5" s="1"/>
  <c r="B105" i="5"/>
  <c r="C105" i="5"/>
  <c r="F29" i="9" s="1"/>
  <c r="AB13" i="13" s="1"/>
  <c r="B143" i="5"/>
  <c r="C143" i="5"/>
  <c r="G29" i="9"/>
  <c r="AC13" i="13" s="1"/>
  <c r="B257" i="5"/>
  <c r="H29" i="9" s="1"/>
  <c r="AD13" i="13" s="1"/>
  <c r="C257" i="5"/>
  <c r="B295" i="5"/>
  <c r="C295" i="5"/>
  <c r="E295" i="5" s="1"/>
  <c r="I29" i="9"/>
  <c r="AE13" i="13" s="1"/>
  <c r="B333" i="5"/>
  <c r="C333" i="5"/>
  <c r="B447" i="5"/>
  <c r="K29" i="9" s="1"/>
  <c r="AG13" i="13" s="1"/>
  <c r="C447" i="5"/>
  <c r="B485" i="5"/>
  <c r="C485" i="5"/>
  <c r="E485" i="5" s="1"/>
  <c r="L29" i="9"/>
  <c r="AH13" i="13" s="1"/>
  <c r="B29" i="6"/>
  <c r="M29" i="9" s="1"/>
  <c r="AI13" i="13" s="1"/>
  <c r="C29" i="6"/>
  <c r="E29" i="6" s="1"/>
  <c r="B67" i="6"/>
  <c r="C67" i="6"/>
  <c r="N29" i="9" s="1"/>
  <c r="AJ13" i="13" s="1"/>
  <c r="B105" i="6"/>
  <c r="C105" i="6"/>
  <c r="O29" i="9"/>
  <c r="AK13" i="13" s="1"/>
  <c r="B143" i="6"/>
  <c r="P29" i="9" s="1"/>
  <c r="AL13" i="13" s="1"/>
  <c r="C143" i="6"/>
  <c r="E143" i="6" s="1"/>
  <c r="B181" i="6"/>
  <c r="C181" i="6"/>
  <c r="Q29" i="9"/>
  <c r="AM13" i="13" s="1"/>
  <c r="B219" i="6"/>
  <c r="R29" i="9" s="1"/>
  <c r="AN13" i="13" s="1"/>
  <c r="C219" i="6"/>
  <c r="B257" i="6"/>
  <c r="S29" i="9" s="1"/>
  <c r="AO13" i="13" s="1"/>
  <c r="C257" i="6"/>
  <c r="E257" i="6" s="1"/>
  <c r="B295" i="6"/>
  <c r="T29" i="9" s="1"/>
  <c r="C295" i="6"/>
  <c r="E295" i="6" s="1"/>
  <c r="B333" i="6"/>
  <c r="U29" i="9" s="1"/>
  <c r="AQ13" i="13" s="1"/>
  <c r="C333" i="6"/>
  <c r="B371" i="6"/>
  <c r="C371" i="6"/>
  <c r="V29" i="9"/>
  <c r="AR13" i="13" s="1"/>
  <c r="B523" i="6"/>
  <c r="W29" i="9" s="1"/>
  <c r="AS13" i="13" s="1"/>
  <c r="C523" i="6"/>
  <c r="E523" i="6" s="1"/>
  <c r="B561" i="6"/>
  <c r="X29" i="9" s="1"/>
  <c r="AT13" i="13" s="1"/>
  <c r="C561" i="6"/>
  <c r="B599" i="6"/>
  <c r="Y29" i="9" s="1"/>
  <c r="C599" i="6"/>
  <c r="B637" i="6"/>
  <c r="C637" i="6"/>
  <c r="E637" i="6" s="1"/>
  <c r="Z29" i="9"/>
  <c r="AV13" i="13" s="1"/>
  <c r="B29" i="7"/>
  <c r="C29" i="7"/>
  <c r="E29" i="7" s="1"/>
  <c r="AA29" i="9"/>
  <c r="AW13" i="13" s="1"/>
  <c r="B105" i="7"/>
  <c r="AB29" i="9" s="1"/>
  <c r="AX13" i="13" s="1"/>
  <c r="C105" i="7"/>
  <c r="B143" i="7"/>
  <c r="C143" i="7"/>
  <c r="AC29" i="9" s="1"/>
  <c r="AY13" i="13" s="1"/>
  <c r="B257" i="7"/>
  <c r="C257" i="7"/>
  <c r="E257" i="7" s="1"/>
  <c r="AD29" i="9"/>
  <c r="AZ13" i="13" s="1"/>
  <c r="B295" i="7"/>
  <c r="C295" i="7"/>
  <c r="AE29" i="9"/>
  <c r="BA13" i="13" s="1"/>
  <c r="B29" i="8"/>
  <c r="C29" i="8"/>
  <c r="AF29" i="9"/>
  <c r="BB13" i="13" s="1"/>
  <c r="B67" i="8"/>
  <c r="AG29" i="9" s="1"/>
  <c r="BC13" i="13" s="1"/>
  <c r="C67" i="8"/>
  <c r="E67" i="8" s="1"/>
  <c r="B68" i="5"/>
  <c r="C68" i="5"/>
  <c r="B106" i="5"/>
  <c r="C106" i="5"/>
  <c r="B144" i="5"/>
  <c r="C144" i="5"/>
  <c r="E144" i="5" s="1"/>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E296" i="6" s="1"/>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E298" i="5" s="1"/>
  <c r="I32" i="9"/>
  <c r="AE16" i="13" s="1"/>
  <c r="B336" i="5"/>
  <c r="J32" i="9" s="1"/>
  <c r="AF16" i="13" s="1"/>
  <c r="C336" i="5"/>
  <c r="B450" i="5"/>
  <c r="C450" i="5"/>
  <c r="B488" i="5"/>
  <c r="L32" i="9" s="1"/>
  <c r="AH16" i="13" s="1"/>
  <c r="C488" i="5"/>
  <c r="B32" i="6"/>
  <c r="C32" i="6"/>
  <c r="M32" i="9" s="1"/>
  <c r="AI16" i="13" s="1"/>
  <c r="B70" i="6"/>
  <c r="C70" i="6"/>
  <c r="N32" i="9"/>
  <c r="AJ16" i="13" s="1"/>
  <c r="B108" i="6"/>
  <c r="C108" i="6"/>
  <c r="E108" i="6" s="1"/>
  <c r="O32" i="9"/>
  <c r="AK16" i="13" s="1"/>
  <c r="B146" i="6"/>
  <c r="C146" i="6"/>
  <c r="P32" i="9"/>
  <c r="AL16" i="13" s="1"/>
  <c r="B184" i="6"/>
  <c r="Q32" i="9" s="1"/>
  <c r="AM16" i="13" s="1"/>
  <c r="C184" i="6"/>
  <c r="B222" i="6"/>
  <c r="R32" i="9" s="1"/>
  <c r="AN16" i="13" s="1"/>
  <c r="C222" i="6"/>
  <c r="B260" i="6"/>
  <c r="C260" i="6"/>
  <c r="E260" i="6" s="1"/>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E299" i="5" s="1"/>
  <c r="C299" i="5"/>
  <c r="I33" i="9"/>
  <c r="AE17" i="13" s="1"/>
  <c r="B337" i="5"/>
  <c r="J33" i="9" s="1"/>
  <c r="AF17" i="13" s="1"/>
  <c r="C337" i="5"/>
  <c r="B451" i="5"/>
  <c r="K33" i="9" s="1"/>
  <c r="AG17" i="13" s="1"/>
  <c r="C451" i="5"/>
  <c r="B489" i="5"/>
  <c r="C489" i="5"/>
  <c r="B33" i="6"/>
  <c r="C33" i="6"/>
  <c r="M33" i="9" s="1"/>
  <c r="AI17" i="13" s="1"/>
  <c r="B71" i="6"/>
  <c r="C71" i="6"/>
  <c r="N33" i="9"/>
  <c r="AJ17" i="13" s="1"/>
  <c r="B109" i="6"/>
  <c r="C109" i="6"/>
  <c r="E109" i="6" s="1"/>
  <c r="O33" i="9"/>
  <c r="AK17" i="13" s="1"/>
  <c r="B147" i="6"/>
  <c r="C147" i="6"/>
  <c r="B185" i="6"/>
  <c r="Q33" i="9" s="1"/>
  <c r="AM17" i="13" s="1"/>
  <c r="C185" i="6"/>
  <c r="B223" i="6"/>
  <c r="C223" i="6"/>
  <c r="R33" i="9"/>
  <c r="AN17" i="13" s="1"/>
  <c r="B261" i="6"/>
  <c r="E261" i="6" s="1"/>
  <c r="C261" i="6"/>
  <c r="B299" i="6"/>
  <c r="T33" i="9" s="1"/>
  <c r="AP17" i="13" s="1"/>
  <c r="C299" i="6"/>
  <c r="B337" i="6"/>
  <c r="C337" i="6"/>
  <c r="U33" i="9" s="1"/>
  <c r="AQ17" i="13" s="1"/>
  <c r="B375" i="6"/>
  <c r="C375" i="6"/>
  <c r="E375" i="6" s="1"/>
  <c r="V33" i="9"/>
  <c r="AR17" i="13" s="1"/>
  <c r="B527" i="6"/>
  <c r="C527" i="6"/>
  <c r="W33" i="9"/>
  <c r="AS17" i="13" s="1"/>
  <c r="B565" i="6"/>
  <c r="C565" i="6"/>
  <c r="B603" i="6"/>
  <c r="Y33" i="9" s="1"/>
  <c r="AU17" i="13" s="1"/>
  <c r="C603" i="6"/>
  <c r="E603" i="6" s="1"/>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B112" i="5"/>
  <c r="F36" i="9" s="1"/>
  <c r="AB20" i="13" s="1"/>
  <c r="C112" i="5"/>
  <c r="B150" i="5"/>
  <c r="C150" i="5"/>
  <c r="B264" i="5"/>
  <c r="C264" i="5"/>
  <c r="D264" i="5"/>
  <c r="H36" i="9" s="1"/>
  <c r="AD20" i="13" s="1"/>
  <c r="B302" i="5"/>
  <c r="C302" i="5"/>
  <c r="D302" i="5" s="1"/>
  <c r="I36" i="9" s="1"/>
  <c r="AE20" i="13" s="1"/>
  <c r="B340" i="5"/>
  <c r="C340" i="5"/>
  <c r="B454" i="5"/>
  <c r="C454" i="5"/>
  <c r="B492" i="5"/>
  <c r="C492" i="5"/>
  <c r="B36" i="6"/>
  <c r="C36" i="6"/>
  <c r="D36" i="6" s="1"/>
  <c r="M36" i="9" s="1"/>
  <c r="AI20" i="13" s="1"/>
  <c r="B74" i="6"/>
  <c r="D74" i="6" s="1"/>
  <c r="N36" i="9" s="1"/>
  <c r="AJ20" i="13" s="1"/>
  <c r="C74" i="6"/>
  <c r="B112" i="6"/>
  <c r="O36" i="9" s="1"/>
  <c r="AK20" i="13" s="1"/>
  <c r="C112" i="6"/>
  <c r="B150" i="6"/>
  <c r="C150" i="6"/>
  <c r="D150" i="6"/>
  <c r="P36" i="9" s="1"/>
  <c r="AL20" i="13" s="1"/>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D606" i="6" s="1"/>
  <c r="Y36" i="9" s="1"/>
  <c r="AU20" i="13" s="1"/>
  <c r="B644" i="6"/>
  <c r="C644" i="6"/>
  <c r="B36" i="7"/>
  <c r="C36" i="7"/>
  <c r="B112" i="7"/>
  <c r="C112" i="7"/>
  <c r="AB36" i="9"/>
  <c r="AX20" i="13" s="1"/>
  <c r="B150" i="7"/>
  <c r="AC36" i="9" s="1"/>
  <c r="AY20" i="13" s="1"/>
  <c r="C150" i="7"/>
  <c r="B264" i="7"/>
  <c r="C264" i="7"/>
  <c r="B302" i="7"/>
  <c r="C302" i="7"/>
  <c r="AE36" i="9"/>
  <c r="BA20" i="13" s="1"/>
  <c r="B36" i="8"/>
  <c r="AF36" i="9" s="1"/>
  <c r="BB20" i="13" s="1"/>
  <c r="C36" i="8"/>
  <c r="B74" i="8"/>
  <c r="D74" i="8" s="1"/>
  <c r="AG36" i="9" s="1"/>
  <c r="BC20" i="13" s="1"/>
  <c r="C74" i="8"/>
  <c r="B75" i="5"/>
  <c r="C75" i="5"/>
  <c r="B113" i="5"/>
  <c r="C113" i="5"/>
  <c r="B151" i="5"/>
  <c r="C151" i="5"/>
  <c r="B265" i="5"/>
  <c r="C265" i="5"/>
  <c r="B303" i="5"/>
  <c r="C303" i="5"/>
  <c r="B341" i="5"/>
  <c r="D341" i="5" s="1"/>
  <c r="J37" i="9" s="1"/>
  <c r="AF21" i="13" s="1"/>
  <c r="C341" i="5"/>
  <c r="B455" i="5"/>
  <c r="C455" i="5"/>
  <c r="B493" i="5"/>
  <c r="D493" i="5" s="1"/>
  <c r="L37" i="9" s="1"/>
  <c r="AH21" i="13" s="1"/>
  <c r="C493" i="5"/>
  <c r="B37" i="6"/>
  <c r="C37" i="6"/>
  <c r="D37" i="6"/>
  <c r="M37" i="9" s="1"/>
  <c r="AI21" i="13" s="1"/>
  <c r="B75" i="6"/>
  <c r="C75" i="6"/>
  <c r="B113" i="6"/>
  <c r="C113" i="6"/>
  <c r="B151" i="6"/>
  <c r="C151" i="6"/>
  <c r="B189" i="6"/>
  <c r="C189" i="6"/>
  <c r="D189" i="6" s="1"/>
  <c r="Q37" i="9" s="1"/>
  <c r="AM21" i="13" s="1"/>
  <c r="B227" i="6"/>
  <c r="C227" i="6"/>
  <c r="D227" i="6"/>
  <c r="R37" i="9"/>
  <c r="AN21" i="13" s="1"/>
  <c r="B265" i="6"/>
  <c r="D265" i="6" s="1"/>
  <c r="S37" i="9" s="1"/>
  <c r="AO21" i="13" s="1"/>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D645" i="6" s="1"/>
  <c r="Z37" i="9" s="1"/>
  <c r="AV21" i="13" s="1"/>
  <c r="C645" i="6"/>
  <c r="B37" i="7"/>
  <c r="D37" i="7" s="1"/>
  <c r="AA37" i="9" s="1"/>
  <c r="AW21" i="13" s="1"/>
  <c r="C37" i="7"/>
  <c r="B113" i="7"/>
  <c r="C113" i="7"/>
  <c r="D113" i="7" s="1"/>
  <c r="AB37" i="9" s="1"/>
  <c r="AX21" i="13" s="1"/>
  <c r="B151" i="7"/>
  <c r="D151" i="7" s="1"/>
  <c r="AC37" i="9" s="1"/>
  <c r="AY21" i="13" s="1"/>
  <c r="C151" i="7"/>
  <c r="B265" i="7"/>
  <c r="AD37" i="9" s="1"/>
  <c r="AZ21" i="13" s="1"/>
  <c r="C265" i="7"/>
  <c r="B303" i="7"/>
  <c r="C303" i="7"/>
  <c r="AE37" i="9" s="1"/>
  <c r="BA21" i="13" s="1"/>
  <c r="B37" i="8"/>
  <c r="C37" i="8"/>
  <c r="B75" i="8"/>
  <c r="D75" i="8" s="1"/>
  <c r="AG37" i="9" s="1"/>
  <c r="BC21" i="13" s="1"/>
  <c r="C75" i="8"/>
  <c r="B76" i="5"/>
  <c r="C76" i="5"/>
  <c r="B114" i="5"/>
  <c r="C114" i="5"/>
  <c r="B152" i="5"/>
  <c r="D152" i="5" s="1"/>
  <c r="C152" i="5"/>
  <c r="B266" i="5"/>
  <c r="C266" i="5"/>
  <c r="B304" i="5"/>
  <c r="D304" i="5" s="1"/>
  <c r="I38" i="9" s="1"/>
  <c r="AE22" i="13" s="1"/>
  <c r="C304" i="5"/>
  <c r="B342" i="5"/>
  <c r="C342" i="5"/>
  <c r="D342" i="5" s="1"/>
  <c r="J38" i="9" s="1"/>
  <c r="AF22" i="13" s="1"/>
  <c r="B456" i="5"/>
  <c r="C456" i="5"/>
  <c r="B494" i="5"/>
  <c r="C494" i="5"/>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C267" i="5"/>
  <c r="B305" i="5"/>
  <c r="D305" i="5" s="1"/>
  <c r="C305" i="5"/>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C116" i="5"/>
  <c r="B154" i="5"/>
  <c r="C154" i="5"/>
  <c r="B268" i="5"/>
  <c r="C268" i="5"/>
  <c r="B306" i="5"/>
  <c r="C306" i="5"/>
  <c r="B344" i="5"/>
  <c r="C344" i="5"/>
  <c r="B458" i="5"/>
  <c r="C458" i="5"/>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C117" i="5"/>
  <c r="B155" i="5"/>
  <c r="C155" i="5"/>
  <c r="B269" i="5"/>
  <c r="D269" i="5" s="1"/>
  <c r="H41" i="9" s="1"/>
  <c r="AD25" i="13" s="1"/>
  <c r="C269" i="5"/>
  <c r="B307" i="5"/>
  <c r="C307" i="5"/>
  <c r="B345" i="5"/>
  <c r="C345" i="5"/>
  <c r="B459" i="5"/>
  <c r="C459" i="5"/>
  <c r="B497" i="5"/>
  <c r="D497" i="5"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D118" i="5" s="1"/>
  <c r="C118" i="5"/>
  <c r="B156" i="5"/>
  <c r="C156" i="5"/>
  <c r="D156" i="5"/>
  <c r="G42" i="9" s="1"/>
  <c r="AC26" i="13" s="1"/>
  <c r="B270" i="5"/>
  <c r="C270" i="5"/>
  <c r="B308" i="5"/>
  <c r="C308" i="5"/>
  <c r="B346" i="5"/>
  <c r="C346" i="5"/>
  <c r="B460" i="5"/>
  <c r="C460" i="5"/>
  <c r="B498" i="5"/>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D271" i="5" s="1"/>
  <c r="C271" i="5"/>
  <c r="B309" i="5"/>
  <c r="D309" i="5" s="1"/>
  <c r="C309" i="5"/>
  <c r="B347" i="5"/>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C82" i="5"/>
  <c r="B120" i="5"/>
  <c r="C120" i="5"/>
  <c r="B158" i="5"/>
  <c r="C158" i="5"/>
  <c r="B272" i="5"/>
  <c r="C272" i="5"/>
  <c r="B310" i="5"/>
  <c r="D310" i="5" s="1"/>
  <c r="C310" i="5"/>
  <c r="B348" i="5"/>
  <c r="C348" i="5"/>
  <c r="B462" i="5"/>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C86" i="5"/>
  <c r="B124" i="5"/>
  <c r="C124" i="5"/>
  <c r="B162" i="5"/>
  <c r="D162" i="5" s="1"/>
  <c r="C162" i="5"/>
  <c r="B276" i="5"/>
  <c r="C276" i="5"/>
  <c r="B314" i="5"/>
  <c r="C314" i="5"/>
  <c r="B352" i="5"/>
  <c r="C352" i="5"/>
  <c r="B466" i="5"/>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C87" i="5"/>
  <c r="B125" i="5"/>
  <c r="D125" i="5" s="1"/>
  <c r="C125" i="5"/>
  <c r="B163" i="5"/>
  <c r="C163" i="5"/>
  <c r="B277" i="5"/>
  <c r="C277" i="5"/>
  <c r="B315" i="5"/>
  <c r="C315" i="5"/>
  <c r="B353" i="5"/>
  <c r="C353" i="5"/>
  <c r="B467" i="5"/>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C90" i="5"/>
  <c r="B128" i="5"/>
  <c r="C128" i="5"/>
  <c r="B166" i="5"/>
  <c r="D166" i="5" s="1"/>
  <c r="C166" i="5"/>
  <c r="B280" i="5"/>
  <c r="C280" i="5"/>
  <c r="B318" i="5"/>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C129" i="5"/>
  <c r="B167" i="5"/>
  <c r="C167" i="5"/>
  <c r="D167" i="5" s="1"/>
  <c r="B281" i="5"/>
  <c r="C281" i="5"/>
  <c r="B319" i="5"/>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C39" i="5"/>
  <c r="B40" i="5"/>
  <c r="C40" i="5"/>
  <c r="B41" i="5"/>
  <c r="C41" i="5"/>
  <c r="B42" i="5"/>
  <c r="C42" i="5"/>
  <c r="B43" i="5"/>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B97" i="5"/>
  <c r="C97" i="5"/>
  <c r="F21" i="9"/>
  <c r="E112" i="5"/>
  <c r="B135" i="5"/>
  <c r="C135" i="5"/>
  <c r="G21" i="9"/>
  <c r="F5" i="11" s="1"/>
  <c r="E136" i="5"/>
  <c r="E147" i="5"/>
  <c r="B249" i="5"/>
  <c r="C249" i="5"/>
  <c r="H21" i="9"/>
  <c r="G5" i="11" s="1"/>
  <c r="E269" i="5"/>
  <c r="B287" i="5"/>
  <c r="C287" i="5"/>
  <c r="I21" i="9"/>
  <c r="E300" i="5"/>
  <c r="E313" i="5"/>
  <c r="B325" i="5"/>
  <c r="C325" i="5"/>
  <c r="J21" i="9"/>
  <c r="AF5" i="13" s="1"/>
  <c r="E337" i="5"/>
  <c r="E342" i="5"/>
  <c r="E350" i="5"/>
  <c r="B439" i="5"/>
  <c r="C439" i="5"/>
  <c r="K21" i="9"/>
  <c r="AG5" i="13" s="1"/>
  <c r="B477" i="5"/>
  <c r="C477" i="5"/>
  <c r="L21" i="9"/>
  <c r="E490" i="5"/>
  <c r="E504" i="5"/>
  <c r="E19" i="6"/>
  <c r="B21" i="6"/>
  <c r="C21" i="6"/>
  <c r="M21" i="9"/>
  <c r="L5" i="11" s="1"/>
  <c r="E23" i="6"/>
  <c r="E32" i="6"/>
  <c r="E33" i="6"/>
  <c r="E36" i="6"/>
  <c r="E37" i="6"/>
  <c r="E40" i="6"/>
  <c r="E43" i="6"/>
  <c r="E45" i="6"/>
  <c r="E51" i="6"/>
  <c r="E58" i="6"/>
  <c r="B59" i="6"/>
  <c r="C59" i="6"/>
  <c r="N21" i="9"/>
  <c r="E71" i="6"/>
  <c r="E74" i="6"/>
  <c r="E76" i="6"/>
  <c r="E77" i="6"/>
  <c r="E79" i="6"/>
  <c r="E81" i="6"/>
  <c r="E84" i="6"/>
  <c r="E87" i="6"/>
  <c r="B97" i="6"/>
  <c r="C97" i="6"/>
  <c r="O21" i="9"/>
  <c r="E98" i="6"/>
  <c r="E112" i="6"/>
  <c r="E114" i="6"/>
  <c r="E117" i="6"/>
  <c r="E120" i="6"/>
  <c r="E121" i="6"/>
  <c r="E122" i="6"/>
  <c r="E125" i="6"/>
  <c r="E127" i="6"/>
  <c r="B135" i="6"/>
  <c r="C135" i="6"/>
  <c r="P21" i="9"/>
  <c r="E148" i="6"/>
  <c r="E150" i="6"/>
  <c r="E153" i="6"/>
  <c r="E156" i="6"/>
  <c r="E157" i="6"/>
  <c r="E158" i="6"/>
  <c r="E159" i="6"/>
  <c r="E164" i="6"/>
  <c r="E166" i="6"/>
  <c r="B173" i="6"/>
  <c r="C173" i="6"/>
  <c r="Q21" i="9"/>
  <c r="E174" i="6"/>
  <c r="E175" i="6"/>
  <c r="E185" i="6"/>
  <c r="E189" i="6"/>
  <c r="E191" i="6"/>
  <c r="E192" i="6"/>
  <c r="E194" i="6"/>
  <c r="E196" i="6"/>
  <c r="E197" i="6"/>
  <c r="E199" i="6"/>
  <c r="E205" i="6"/>
  <c r="B211" i="6"/>
  <c r="C211" i="6"/>
  <c r="R21" i="9"/>
  <c r="E223" i="6"/>
  <c r="E224" i="6"/>
  <c r="E227" i="6"/>
  <c r="E228" i="6"/>
  <c r="E229" i="6"/>
  <c r="E233" i="6"/>
  <c r="E234" i="6"/>
  <c r="E236" i="6"/>
  <c r="E237" i="6"/>
  <c r="E238" i="6"/>
  <c r="E241" i="6"/>
  <c r="E247" i="6"/>
  <c r="B249" i="6"/>
  <c r="C249" i="6"/>
  <c r="S21" i="9"/>
  <c r="E250" i="6"/>
  <c r="E251" i="6"/>
  <c r="E265" i="6"/>
  <c r="E268" i="6"/>
  <c r="E273" i="6"/>
  <c r="E276" i="6"/>
  <c r="E279" i="6"/>
  <c r="E281" i="6"/>
  <c r="E286" i="6"/>
  <c r="B287" i="6"/>
  <c r="C287" i="6"/>
  <c r="T21" i="9"/>
  <c r="S5" i="11" s="1"/>
  <c r="E299" i="6"/>
  <c r="E301" i="6"/>
  <c r="E305" i="6"/>
  <c r="E306" i="6"/>
  <c r="E311" i="6"/>
  <c r="E313" i="6"/>
  <c r="E314" i="6"/>
  <c r="E315" i="6"/>
  <c r="B325" i="6"/>
  <c r="C325" i="6"/>
  <c r="U21" i="9"/>
  <c r="E340" i="6"/>
  <c r="E342" i="6"/>
  <c r="E343" i="6"/>
  <c r="E344" i="6"/>
  <c r="E347" i="6"/>
  <c r="E353" i="6"/>
  <c r="E355" i="6"/>
  <c r="E357" i="6"/>
  <c r="E361" i="6"/>
  <c r="E362" i="6"/>
  <c r="B363" i="6"/>
  <c r="C363" i="6"/>
  <c r="V21" i="9"/>
  <c r="E379" i="6"/>
  <c r="E384" i="6"/>
  <c r="E385" i="6"/>
  <c r="E387" i="6"/>
  <c r="E388" i="6"/>
  <c r="E389" i="6"/>
  <c r="E391" i="6"/>
  <c r="E393" i="6"/>
  <c r="E394" i="6"/>
  <c r="E514" i="6"/>
  <c r="B515" i="6"/>
  <c r="C515" i="6"/>
  <c r="W21" i="9"/>
  <c r="V5" i="11" s="1"/>
  <c r="E526" i="6"/>
  <c r="E527" i="6"/>
  <c r="E530" i="6"/>
  <c r="E531" i="6"/>
  <c r="E532" i="6"/>
  <c r="E533" i="6"/>
  <c r="E534" i="6"/>
  <c r="E535" i="6"/>
  <c r="E536" i="6"/>
  <c r="E537" i="6"/>
  <c r="E540" i="6"/>
  <c r="E541" i="6"/>
  <c r="E542" i="6"/>
  <c r="E544" i="6"/>
  <c r="E545" i="6"/>
  <c r="E546" i="6"/>
  <c r="E552" i="6"/>
  <c r="B553" i="6"/>
  <c r="C553" i="6"/>
  <c r="X21" i="9"/>
  <c r="W5" i="11" s="1"/>
  <c r="E568" i="6"/>
  <c r="E569" i="6"/>
  <c r="E571" i="6"/>
  <c r="E572" i="6"/>
  <c r="E575" i="6"/>
  <c r="E576" i="6"/>
  <c r="E577" i="6"/>
  <c r="E578" i="6"/>
  <c r="E582" i="6"/>
  <c r="E590" i="6"/>
  <c r="B591" i="6"/>
  <c r="C591" i="6"/>
  <c r="Y21" i="9"/>
  <c r="E604" i="6"/>
  <c r="E606" i="6"/>
  <c r="E609" i="6"/>
  <c r="E610" i="6"/>
  <c r="E612" i="6"/>
  <c r="E614" i="6"/>
  <c r="E616" i="6"/>
  <c r="E617" i="6"/>
  <c r="E620" i="6"/>
  <c r="B629" i="6"/>
  <c r="C629" i="6"/>
  <c r="Z21" i="9"/>
  <c r="E631" i="6"/>
  <c r="E639" i="6"/>
  <c r="E640" i="6"/>
  <c r="E645" i="6"/>
  <c r="E646" i="6"/>
  <c r="E648" i="6"/>
  <c r="E650" i="6"/>
  <c r="E652" i="6"/>
  <c r="E654" i="6"/>
  <c r="E656" i="6"/>
  <c r="E659" i="6"/>
  <c r="E20" i="7"/>
  <c r="B21" i="7"/>
  <c r="C21" i="7"/>
  <c r="AA21" i="9"/>
  <c r="Z5" i="11" s="1"/>
  <c r="E22" i="7"/>
  <c r="E35" i="7"/>
  <c r="E37" i="7"/>
  <c r="E40" i="7"/>
  <c r="E41" i="7"/>
  <c r="E44" i="7"/>
  <c r="E46" i="7"/>
  <c r="E48" i="7"/>
  <c r="E51" i="7"/>
  <c r="B97" i="7"/>
  <c r="C97" i="7"/>
  <c r="AB21" i="9"/>
  <c r="E105" i="7"/>
  <c r="E110" i="7"/>
  <c r="E112" i="7"/>
  <c r="E113" i="7"/>
  <c r="E114" i="7"/>
  <c r="E115" i="7"/>
  <c r="E121" i="7"/>
  <c r="E124" i="7"/>
  <c r="E128" i="7"/>
  <c r="B135" i="7"/>
  <c r="C135" i="7"/>
  <c r="AC21" i="9"/>
  <c r="E148" i="7"/>
  <c r="E150" i="7"/>
  <c r="E151" i="7"/>
  <c r="E152" i="7"/>
  <c r="E155" i="7"/>
  <c r="E156" i="7"/>
  <c r="E157" i="7"/>
  <c r="E158" i="7"/>
  <c r="E163" i="7"/>
  <c r="E165" i="7"/>
  <c r="E247" i="7"/>
  <c r="B249" i="7"/>
  <c r="C249" i="7"/>
  <c r="AD21" i="9"/>
  <c r="E250" i="7"/>
  <c r="E265" i="7"/>
  <c r="E266" i="7"/>
  <c r="E267" i="7"/>
  <c r="E269" i="7"/>
  <c r="E270" i="7"/>
  <c r="E271" i="7"/>
  <c r="E275" i="7"/>
  <c r="E277" i="7"/>
  <c r="E279" i="7"/>
  <c r="E281" i="7"/>
  <c r="B287" i="7"/>
  <c r="C287" i="7"/>
  <c r="AE21" i="9"/>
  <c r="AD5" i="11" s="1"/>
  <c r="E299" i="7"/>
  <c r="E302" i="7"/>
  <c r="E303" i="7"/>
  <c r="E304" i="7"/>
  <c r="E305" i="7"/>
  <c r="E307" i="7"/>
  <c r="E308" i="7"/>
  <c r="E311" i="7"/>
  <c r="E312" i="7"/>
  <c r="E315" i="7"/>
  <c r="E317" i="7"/>
  <c r="B21" i="8"/>
  <c r="C21" i="8"/>
  <c r="E23" i="8"/>
  <c r="E34" i="8"/>
  <c r="E36" i="8"/>
  <c r="E38" i="8"/>
  <c r="E42" i="8"/>
  <c r="E44" i="8"/>
  <c r="E46" i="8"/>
  <c r="E47" i="8"/>
  <c r="E49" i="8"/>
  <c r="E51" i="8"/>
  <c r="E52" i="8"/>
  <c r="B59" i="8"/>
  <c r="C59" i="8"/>
  <c r="E74" i="8"/>
  <c r="E75" i="8"/>
  <c r="E78" i="8"/>
  <c r="E81" i="8"/>
  <c r="E85" i="8"/>
  <c r="E91" i="8"/>
  <c r="B173" i="5"/>
  <c r="C173" i="5"/>
  <c r="D62" i="9"/>
  <c r="BD5" i="13" s="1"/>
  <c r="E185" i="5"/>
  <c r="E186" i="5"/>
  <c r="E191" i="5"/>
  <c r="E192" i="5"/>
  <c r="E199" i="5"/>
  <c r="E201" i="5"/>
  <c r="E203" i="5"/>
  <c r="B211" i="5"/>
  <c r="C211" i="5"/>
  <c r="E62" i="9"/>
  <c r="AL5" i="11" s="1"/>
  <c r="E212" i="5"/>
  <c r="E213" i="5"/>
  <c r="E223" i="5"/>
  <c r="E224" i="5"/>
  <c r="E225" i="5"/>
  <c r="E227" i="5"/>
  <c r="E231" i="5"/>
  <c r="E235" i="5"/>
  <c r="E236" i="5"/>
  <c r="E239" i="5"/>
  <c r="B363" i="5"/>
  <c r="C363" i="5"/>
  <c r="E364" i="5"/>
  <c r="E375" i="5"/>
  <c r="E377" i="5"/>
  <c r="E378" i="5"/>
  <c r="E379" i="5"/>
  <c r="E381" i="5"/>
  <c r="E388" i="5"/>
  <c r="E390" i="5"/>
  <c r="E400" i="5"/>
  <c r="B401" i="5"/>
  <c r="C401" i="5"/>
  <c r="G62" i="9"/>
  <c r="AN5" i="11" s="1"/>
  <c r="E402" i="5"/>
  <c r="E412" i="5"/>
  <c r="E414" i="5"/>
  <c r="E417" i="5"/>
  <c r="E420" i="5"/>
  <c r="E429" i="5"/>
  <c r="B515" i="5"/>
  <c r="C515" i="5"/>
  <c r="H62" i="9"/>
  <c r="AO5" i="11" s="1"/>
  <c r="E517" i="5"/>
  <c r="E527" i="5"/>
  <c r="E528" i="5"/>
  <c r="E529" i="5"/>
  <c r="E531" i="5"/>
  <c r="E536" i="5"/>
  <c r="E538" i="5"/>
  <c r="E542" i="5"/>
  <c r="E551" i="5"/>
  <c r="E552" i="5"/>
  <c r="B553" i="5"/>
  <c r="C553" i="5"/>
  <c r="I62" i="9"/>
  <c r="AP5" i="11" s="1"/>
  <c r="E554" i="5"/>
  <c r="E555" i="5"/>
  <c r="E563" i="5"/>
  <c r="E565" i="5"/>
  <c r="E566" i="5"/>
  <c r="E567" i="5"/>
  <c r="E568" i="5"/>
  <c r="E569" i="5"/>
  <c r="E570" i="5"/>
  <c r="E574" i="5"/>
  <c r="E578" i="5"/>
  <c r="E579" i="5"/>
  <c r="E583" i="5"/>
  <c r="E589" i="5"/>
  <c r="B591" i="5"/>
  <c r="C591" i="5"/>
  <c r="J62" i="9"/>
  <c r="E603" i="5"/>
  <c r="E604" i="5"/>
  <c r="E606" i="5"/>
  <c r="E608" i="5"/>
  <c r="E620" i="5"/>
  <c r="E628" i="5"/>
  <c r="B629" i="5"/>
  <c r="C629" i="5"/>
  <c r="K62" i="9"/>
  <c r="AR5" i="11" s="1"/>
  <c r="E630" i="5"/>
  <c r="E640" i="5"/>
  <c r="E642" i="5"/>
  <c r="E643" i="5"/>
  <c r="E644" i="5"/>
  <c r="E651" i="5"/>
  <c r="E665" i="5"/>
  <c r="B667" i="5"/>
  <c r="C667" i="5"/>
  <c r="L62" i="9"/>
  <c r="AS5" i="11" s="1"/>
  <c r="E669" i="5"/>
  <c r="E678" i="5"/>
  <c r="E679" i="5"/>
  <c r="E681" i="5"/>
  <c r="E683" i="5"/>
  <c r="E688" i="5"/>
  <c r="E693" i="5"/>
  <c r="E696" i="5"/>
  <c r="E698" i="5"/>
  <c r="E704" i="5"/>
  <c r="B705" i="5"/>
  <c r="C705" i="5"/>
  <c r="E712" i="5"/>
  <c r="E715" i="5"/>
  <c r="E717" i="5"/>
  <c r="E718" i="5"/>
  <c r="E719" i="5"/>
  <c r="E720" i="5"/>
  <c r="E723" i="5"/>
  <c r="E729" i="5"/>
  <c r="E735" i="5"/>
  <c r="E736" i="5"/>
  <c r="E741" i="5"/>
  <c r="B743" i="5"/>
  <c r="C743" i="5"/>
  <c r="N62" i="9"/>
  <c r="AU5" i="11" s="1"/>
  <c r="E744" i="5"/>
  <c r="E750" i="5"/>
  <c r="E756" i="5"/>
  <c r="E757" i="5"/>
  <c r="E762" i="5"/>
  <c r="E765" i="5"/>
  <c r="E770" i="5"/>
  <c r="E399" i="6"/>
  <c r="B401" i="6"/>
  <c r="C401" i="6"/>
  <c r="O62" i="9"/>
  <c r="AV5" i="11" s="1"/>
  <c r="E402" i="6"/>
  <c r="E403" i="6"/>
  <c r="E412" i="6"/>
  <c r="E413" i="6"/>
  <c r="E415" i="6"/>
  <c r="E418" i="6"/>
  <c r="E420" i="6"/>
  <c r="E421" i="6"/>
  <c r="E422" i="6"/>
  <c r="E426" i="6"/>
  <c r="E427" i="6"/>
  <c r="E429" i="6"/>
  <c r="E431" i="6"/>
  <c r="E432" i="6"/>
  <c r="E433" i="6"/>
  <c r="B439" i="6"/>
  <c r="C439" i="6"/>
  <c r="P62" i="9"/>
  <c r="AW5" i="11" s="1"/>
  <c r="E440" i="6"/>
  <c r="E443" i="6"/>
  <c r="E451" i="6"/>
  <c r="E452" i="6"/>
  <c r="E453" i="6"/>
  <c r="E455" i="6"/>
  <c r="E457" i="6"/>
  <c r="E458" i="6"/>
  <c r="E460" i="6"/>
  <c r="E461" i="6"/>
  <c r="E463" i="6"/>
  <c r="E464" i="6"/>
  <c r="E466" i="6"/>
  <c r="E471" i="6"/>
  <c r="E475" i="6"/>
  <c r="B477" i="6"/>
  <c r="C477" i="6"/>
  <c r="Q62" i="9"/>
  <c r="E478" i="6"/>
  <c r="E479" i="6"/>
  <c r="E487" i="6"/>
  <c r="E489" i="6"/>
  <c r="E490" i="6"/>
  <c r="E492" i="6"/>
  <c r="E495" i="6"/>
  <c r="E496" i="6"/>
  <c r="E498" i="6"/>
  <c r="E500" i="6"/>
  <c r="E501" i="6"/>
  <c r="E503" i="6"/>
  <c r="E504" i="6"/>
  <c r="E505" i="6"/>
  <c r="E506" i="6"/>
  <c r="E507" i="6"/>
  <c r="E508" i="6"/>
  <c r="E509" i="6"/>
  <c r="B59" i="7"/>
  <c r="C59" i="7"/>
  <c r="R62" i="9"/>
  <c r="E67" i="7"/>
  <c r="E70" i="7"/>
  <c r="E71" i="7"/>
  <c r="E72" i="7"/>
  <c r="E73" i="7"/>
  <c r="E74" i="7"/>
  <c r="E75" i="7"/>
  <c r="E77" i="7"/>
  <c r="E79" i="7"/>
  <c r="E80" i="7"/>
  <c r="E82" i="7"/>
  <c r="E84" i="7"/>
  <c r="E86" i="7"/>
  <c r="E87" i="7"/>
  <c r="E88" i="7"/>
  <c r="E90" i="7"/>
  <c r="B173" i="7"/>
  <c r="C173" i="7"/>
  <c r="S62" i="9"/>
  <c r="E175" i="7"/>
  <c r="E179" i="7"/>
  <c r="E185" i="7"/>
  <c r="E187" i="7"/>
  <c r="E188" i="7"/>
  <c r="E189" i="7"/>
  <c r="E190" i="7"/>
  <c r="E191" i="7"/>
  <c r="E192" i="7"/>
  <c r="E193" i="7"/>
  <c r="E194" i="7"/>
  <c r="E196" i="7"/>
  <c r="E197" i="7"/>
  <c r="E199" i="7"/>
  <c r="E200" i="7"/>
  <c r="E202" i="7"/>
  <c r="E203" i="7"/>
  <c r="E209" i="7"/>
  <c r="B211" i="7"/>
  <c r="C211" i="7"/>
  <c r="T62" i="9"/>
  <c r="E213" i="7"/>
  <c r="E223" i="7"/>
  <c r="E224" i="7"/>
  <c r="E225" i="7"/>
  <c r="E226" i="7"/>
  <c r="E227" i="7"/>
  <c r="E231" i="7"/>
  <c r="E232" i="7"/>
  <c r="E233" i="7"/>
  <c r="E234" i="7"/>
  <c r="E235" i="7"/>
  <c r="E236" i="7"/>
  <c r="E240" i="7"/>
  <c r="E241" i="7"/>
  <c r="E242" i="7"/>
  <c r="E243" i="7"/>
  <c r="B325" i="7"/>
  <c r="C325" i="7"/>
  <c r="U62" i="9"/>
  <c r="E327" i="7"/>
  <c r="E332" i="7"/>
  <c r="E336" i="7"/>
  <c r="E338" i="7"/>
  <c r="E340" i="7"/>
  <c r="E341" i="7"/>
  <c r="E342" i="7"/>
  <c r="E343" i="7"/>
  <c r="E344" i="7"/>
  <c r="E345" i="7"/>
  <c r="E347" i="7"/>
  <c r="E349" i="7"/>
  <c r="E350" i="7"/>
  <c r="E351" i="7"/>
  <c r="E353" i="7"/>
  <c r="E355" i="7"/>
  <c r="E356" i="7"/>
  <c r="E361" i="7"/>
  <c r="B363" i="7"/>
  <c r="C363" i="7"/>
  <c r="V62" i="9"/>
  <c r="BC5" i="11" s="1"/>
  <c r="E364" i="7"/>
  <c r="E371" i="7"/>
  <c r="E374" i="7"/>
  <c r="E375" i="7"/>
  <c r="E376" i="7"/>
  <c r="E377" i="7"/>
  <c r="E378" i="7"/>
  <c r="E379" i="7"/>
  <c r="E380" i="7"/>
  <c r="E382" i="7"/>
  <c r="E383" i="7"/>
  <c r="E384" i="7"/>
  <c r="E385" i="7"/>
  <c r="E388" i="7"/>
  <c r="E390" i="7"/>
  <c r="E392" i="7"/>
  <c r="E393" i="7"/>
  <c r="E395" i="7"/>
  <c r="E95" i="8"/>
  <c r="B97" i="8"/>
  <c r="C97" i="8"/>
  <c r="E99" i="8"/>
  <c r="E109" i="8"/>
  <c r="E110"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8" i="11"/>
  <c r="BA7" i="11"/>
  <c r="BA6" i="11"/>
  <c r="AZ7" i="11"/>
  <c r="AZ6" i="11"/>
  <c r="AA3" i="11"/>
  <c r="AY19" i="11"/>
  <c r="AY17" i="11"/>
  <c r="AY15" i="11"/>
  <c r="AY3" i="11"/>
  <c r="Z19" i="11"/>
  <c r="Z14" i="11"/>
  <c r="Z13" i="11"/>
  <c r="Z11" i="11"/>
  <c r="Z9" i="11"/>
  <c r="Z8" i="11"/>
  <c r="Z7" i="11"/>
  <c r="Z6" i="11"/>
  <c r="C14" i="7"/>
  <c r="X4" i="11"/>
  <c r="V19" i="11"/>
  <c r="V15" i="11"/>
  <c r="V13" i="11"/>
  <c r="V9" i="11"/>
  <c r="V8" i="11"/>
  <c r="V6" i="11"/>
  <c r="V3" i="11"/>
  <c r="AX15" i="11"/>
  <c r="AX6" i="11"/>
  <c r="AX3" i="11"/>
  <c r="AW19" i="11"/>
  <c r="AW16" i="11"/>
  <c r="AW15" i="11"/>
  <c r="AW12" i="11"/>
  <c r="AW11" i="11"/>
  <c r="AW8" i="11"/>
  <c r="AW7" i="11"/>
  <c r="AW6" i="11"/>
  <c r="AV20" i="11"/>
  <c r="AV19" i="11"/>
  <c r="AV15" i="11"/>
  <c r="AV12" i="11"/>
  <c r="AV11" i="11"/>
  <c r="AV7" i="11"/>
  <c r="AV6" i="11"/>
  <c r="AV3" i="11"/>
  <c r="U19" i="11"/>
  <c r="U16" i="11"/>
  <c r="U15" i="11"/>
  <c r="U14" i="11"/>
  <c r="U12" i="11"/>
  <c r="U11" i="11"/>
  <c r="U6" i="11"/>
  <c r="U3" i="11"/>
  <c r="T9" i="11"/>
  <c r="T6" i="11"/>
  <c r="E320" i="6"/>
  <c r="N4" i="11"/>
  <c r="C14" i="6"/>
  <c r="AT4" i="11"/>
  <c r="AR4" i="11"/>
  <c r="AO4" i="11"/>
  <c r="K4" i="11"/>
  <c r="J4" i="11"/>
  <c r="AM4" i="11"/>
  <c r="G4" i="11"/>
  <c r="E4" i="11"/>
  <c r="C14" i="5"/>
  <c r="T5" i="11"/>
  <c r="AQ5" i="13"/>
  <c r="U5" i="11"/>
  <c r="AR5" i="13"/>
  <c r="AX5" i="11"/>
  <c r="BQ5" i="13"/>
  <c r="BB5" i="11"/>
  <c r="BU5" i="13"/>
  <c r="AZ5" i="11"/>
  <c r="BS5" i="13"/>
  <c r="AL4" i="11"/>
  <c r="M8" i="11"/>
  <c r="Y4" i="11"/>
  <c r="M7" i="11"/>
  <c r="M11" i="11"/>
  <c r="O4" i="11"/>
  <c r="S4" i="11"/>
  <c r="T4" i="11"/>
  <c r="AV8" i="11"/>
  <c r="AX7" i="11"/>
  <c r="AZ15" i="11"/>
  <c r="AZ18" i="11"/>
  <c r="BA3" i="11"/>
  <c r="AZ11" i="11"/>
  <c r="AZ9" i="11"/>
  <c r="AZ20" i="11"/>
  <c r="BB8" i="11"/>
  <c r="AX12" i="11"/>
  <c r="AX17" i="11"/>
  <c r="AX20" i="11"/>
  <c r="BB7" i="11"/>
  <c r="BB11" i="11"/>
  <c r="AZ8" i="11"/>
  <c r="AZ12" i="11"/>
  <c r="AZ17" i="11"/>
  <c r="BB6" i="11"/>
  <c r="BB10" i="11"/>
  <c r="AX8" i="11"/>
  <c r="Z3" i="11"/>
  <c r="BB9" i="11"/>
  <c r="BB13" i="11"/>
  <c r="AP4" i="11"/>
  <c r="AR7" i="11"/>
  <c r="AR6" i="11"/>
  <c r="F11" i="11"/>
  <c r="E11" i="11"/>
  <c r="AK9" i="11"/>
  <c r="AK13" i="11"/>
  <c r="AK20" i="11"/>
  <c r="AL8" i="11"/>
  <c r="AL12" i="11"/>
  <c r="H8" i="11"/>
  <c r="I22" i="11"/>
  <c r="AM10" i="11"/>
  <c r="J12" i="11"/>
  <c r="K3" i="11"/>
  <c r="AO7" i="11"/>
  <c r="AO9" i="11"/>
  <c r="AQ4" i="11"/>
  <c r="D9" i="11"/>
  <c r="F9" i="11"/>
  <c r="E9" i="11"/>
  <c r="E13" i="11"/>
  <c r="F8" i="11"/>
  <c r="AL19" i="11"/>
  <c r="I7" i="11"/>
  <c r="AM19" i="11"/>
  <c r="K7" i="11"/>
  <c r="AP6" i="11"/>
  <c r="AP10" i="11"/>
  <c r="AP12" i="11"/>
  <c r="AP14" i="11"/>
  <c r="AP19" i="11"/>
  <c r="AQ3" i="11"/>
  <c r="AQ7" i="11"/>
  <c r="AQ9" i="11"/>
  <c r="AS9" i="11"/>
  <c r="E8" i="11"/>
  <c r="AK8" i="11"/>
  <c r="AK12" i="11"/>
  <c r="AL13" i="11"/>
  <c r="G6" i="11"/>
  <c r="I19" i="11"/>
  <c r="J3" i="11"/>
  <c r="AO6" i="11"/>
  <c r="AO8" i="11"/>
  <c r="AO12" i="11"/>
  <c r="AO17" i="11"/>
  <c r="AP3" i="11"/>
  <c r="AS8" i="11"/>
  <c r="AT7" i="11"/>
  <c r="AT12" i="11"/>
  <c r="F7" i="11"/>
  <c r="AK19" i="11"/>
  <c r="AL18" i="11"/>
  <c r="G8" i="11"/>
  <c r="G12" i="11"/>
  <c r="H7" i="11"/>
  <c r="AM7" i="11"/>
  <c r="AM16" i="11"/>
  <c r="K6" i="11"/>
  <c r="AP7" i="11"/>
  <c r="AP13" i="11"/>
  <c r="AQ6" i="11"/>
  <c r="AQ8" i="11"/>
  <c r="AS4" i="11"/>
  <c r="AS12" i="11"/>
  <c r="AT13" i="11"/>
  <c r="AU12" i="11"/>
  <c r="L9" i="11"/>
  <c r="M4" i="11"/>
  <c r="N12" i="11"/>
  <c r="N18" i="11"/>
  <c r="Q19" i="11"/>
  <c r="AU7" i="11"/>
  <c r="M19" i="11"/>
  <c r="N9" i="11"/>
  <c r="O12" i="11"/>
  <c r="AT8" i="11"/>
  <c r="AT11" i="11"/>
  <c r="AT19" i="11"/>
  <c r="AU3" i="11"/>
  <c r="AU4" i="11"/>
  <c r="AU6" i="11"/>
  <c r="L18" i="11"/>
  <c r="N8" i="11"/>
  <c r="P7" i="11"/>
  <c r="AS20" i="11"/>
  <c r="AT6" i="11"/>
  <c r="AU16" i="11"/>
  <c r="L4" i="11"/>
  <c r="O17" i="11"/>
  <c r="Q6" i="11"/>
  <c r="R3" i="11"/>
  <c r="R9" i="11"/>
  <c r="O6" i="11"/>
  <c r="P9" i="11"/>
  <c r="Q4" i="11"/>
  <c r="Q8" i="11"/>
  <c r="R4" i="11"/>
  <c r="R6" i="11"/>
  <c r="S6" i="11"/>
  <c r="S11" i="11"/>
  <c r="N3" i="11"/>
  <c r="O9" i="11"/>
  <c r="P12" i="11"/>
  <c r="P17" i="11"/>
  <c r="Q16" i="11"/>
  <c r="R7" i="11"/>
  <c r="R13" i="11"/>
  <c r="N19" i="11"/>
  <c r="O3" i="11"/>
  <c r="O7" i="11"/>
  <c r="O8" i="11"/>
  <c r="O15" i="11"/>
  <c r="P11" i="11"/>
  <c r="P13"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1" i="11"/>
  <c r="AB13" i="11"/>
  <c r="AB16" i="11"/>
  <c r="AD7" i="11"/>
  <c r="AD9" i="11"/>
  <c r="AD11" i="11"/>
  <c r="AD18" i="11"/>
  <c r="BC6" i="11"/>
  <c r="Y9" i="11"/>
  <c r="AY6" i="11"/>
  <c r="AA7" i="11"/>
  <c r="AA9" i="11"/>
  <c r="AA11" i="11"/>
  <c r="AA18" i="11"/>
  <c r="AC7" i="11"/>
  <c r="AC9" i="11"/>
  <c r="AC13" i="11"/>
  <c r="AC16" i="11"/>
  <c r="AC22" i="11"/>
  <c r="BC3" i="11"/>
  <c r="BC19" i="11"/>
  <c r="S3" i="11"/>
  <c r="S9" i="11"/>
  <c r="S18" i="11"/>
  <c r="U20" i="11"/>
  <c r="U21" i="11"/>
  <c r="V4" i="11"/>
  <c r="W7" i="11"/>
  <c r="X15" i="11"/>
  <c r="AY4" i="11"/>
  <c r="AY13" i="11"/>
  <c r="AB4" i="11"/>
  <c r="AB6" i="11"/>
  <c r="AB8" i="11"/>
  <c r="AB12" i="11"/>
  <c r="AB15" i="11"/>
  <c r="AB17" i="11"/>
  <c r="AZ3" i="11"/>
  <c r="AD4" i="11"/>
  <c r="AD8" i="11"/>
  <c r="AD12" i="11"/>
  <c r="AD15" i="11"/>
  <c r="AD19" i="11"/>
  <c r="BB3" i="11"/>
  <c r="BB4" i="11"/>
  <c r="BB20" i="11"/>
  <c r="R18" i="11"/>
  <c r="R22" i="11"/>
  <c r="S8" i="11"/>
  <c r="S12" i="11"/>
  <c r="Y10" i="11"/>
  <c r="Y13" i="11"/>
  <c r="Y15" i="11"/>
  <c r="Z4" i="11"/>
  <c r="AY8" i="11"/>
  <c r="AY12" i="11"/>
  <c r="AA4" i="11"/>
  <c r="AA6" i="11"/>
  <c r="AA8" i="11"/>
  <c r="AB3" i="11"/>
  <c r="AC4" i="11"/>
  <c r="AC6" i="11"/>
  <c r="AC8" i="11"/>
  <c r="AC15" i="11"/>
  <c r="AD3" i="11"/>
  <c r="BC9" i="11"/>
  <c r="BC11" i="11"/>
  <c r="BA4" i="11"/>
  <c r="BC22" i="11"/>
  <c r="AE4" i="11"/>
  <c r="AE12" i="11"/>
  <c r="AE15" i="11"/>
  <c r="AE17" i="11"/>
  <c r="AE19" i="11"/>
  <c r="AF13" i="11"/>
  <c r="AF16" i="11"/>
  <c r="AF22" i="11"/>
  <c r="BC16" i="11"/>
  <c r="BB16" i="11"/>
  <c r="BB18" i="11"/>
  <c r="BB19" i="11"/>
  <c r="BC4" i="11"/>
  <c r="BC7" i="11"/>
  <c r="BC13" i="11"/>
  <c r="BC15" i="11"/>
  <c r="AE9" i="11"/>
  <c r="AE11" i="11"/>
  <c r="AZ4" i="11"/>
  <c r="BD7" i="11"/>
  <c r="BD9" i="11"/>
  <c r="BD11" i="11"/>
  <c r="BD16" i="11"/>
  <c r="BD18" i="11"/>
  <c r="BD20" i="11"/>
  <c r="BD22" i="11"/>
  <c r="AF17" i="11"/>
  <c r="BD3" i="11"/>
  <c r="BD6" i="11"/>
  <c r="BD8" i="11"/>
  <c r="BD12" i="11"/>
  <c r="BD15" i="11"/>
  <c r="BD19" i="11"/>
  <c r="A21" i="11"/>
  <c r="A20" i="11"/>
  <c r="AY5" i="11"/>
  <c r="BR5" i="13"/>
  <c r="AC5" i="11"/>
  <c r="AZ5" i="13"/>
  <c r="O5" i="11"/>
  <c r="AL5" i="13"/>
  <c r="H5" i="11"/>
  <c r="AE5" i="13"/>
  <c r="AB5" i="11"/>
  <c r="AY5" i="13"/>
  <c r="E5" i="11"/>
  <c r="AB5" i="13"/>
  <c r="I5" i="11"/>
  <c r="N5" i="11"/>
  <c r="AK5" i="13"/>
  <c r="Y5" i="11"/>
  <c r="AV5" i="13"/>
  <c r="P5" i="11"/>
  <c r="AM5" i="13"/>
  <c r="BA5" i="11"/>
  <c r="BT5" i="13"/>
  <c r="K5" i="11"/>
  <c r="AH5" i="13"/>
  <c r="AQ5" i="11"/>
  <c r="BJ5" i="13"/>
  <c r="R5" i="11"/>
  <c r="AO5" i="13"/>
  <c r="BK5" i="13"/>
  <c r="AA5" i="11"/>
  <c r="AX5" i="13"/>
  <c r="V7" i="11"/>
  <c r="AW9" i="11"/>
  <c r="AV13" i="11"/>
  <c r="AW13" i="11"/>
  <c r="AX18" i="11"/>
  <c r="AV22" i="11"/>
  <c r="T13" i="11"/>
  <c r="AW22" i="11"/>
  <c r="AV9" i="11"/>
  <c r="U13" i="11"/>
  <c r="AX22" i="11"/>
  <c r="T3" i="11"/>
  <c r="AW18" i="11"/>
  <c r="AR13" i="11"/>
  <c r="V16" i="11"/>
  <c r="AX13" i="11"/>
  <c r="AX9" i="11"/>
  <c r="U18" i="11"/>
  <c r="AS3" i="11"/>
  <c r="AR9" i="11"/>
  <c r="AR3" i="11"/>
  <c r="BC8" i="11"/>
  <c r="X3" i="11"/>
  <c r="W6" i="11"/>
  <c r="T7" i="11"/>
  <c r="S21" i="11"/>
  <c r="S20" i="11"/>
  <c r="M13" i="11"/>
  <c r="L7" i="11"/>
  <c r="P21" i="11"/>
  <c r="P20" i="11"/>
  <c r="G20" i="11"/>
  <c r="W3" i="11"/>
  <c r="Y17" i="11"/>
  <c r="Y12" i="11"/>
  <c r="X7" i="11"/>
  <c r="W12" i="11"/>
  <c r="Y19" i="11"/>
  <c r="T12" i="11"/>
  <c r="Q3" i="11"/>
  <c r="O11" i="11"/>
  <c r="N7" i="11"/>
  <c r="AR8" i="11"/>
  <c r="X17" i="11"/>
  <c r="W18" i="11"/>
  <c r="Y8" i="11"/>
  <c r="AF21" i="11"/>
  <c r="AF20" i="11"/>
  <c r="Y6" i="11"/>
  <c r="M9" i="11"/>
  <c r="M6" i="11"/>
  <c r="H21" i="11"/>
  <c r="Y11" i="11"/>
  <c r="X12" i="11"/>
  <c r="W13" i="11"/>
  <c r="W19" i="11"/>
  <c r="AE20" i="11"/>
  <c r="AE21" i="11"/>
  <c r="Y7" i="11"/>
  <c r="W9" i="11"/>
  <c r="W17" i="11"/>
  <c r="T16" i="11"/>
  <c r="T11" i="11"/>
  <c r="T8" i="11"/>
  <c r="Q21" i="11"/>
  <c r="Q20" i="11"/>
  <c r="R12" i="11"/>
  <c r="Q13" i="11"/>
  <c r="O16" i="11"/>
  <c r="L16" i="11"/>
  <c r="AS7" i="11"/>
  <c r="AR17" i="11"/>
  <c r="AR12" i="11"/>
  <c r="Q5" i="11"/>
  <c r="AN5" i="13"/>
  <c r="M5" i="11"/>
  <c r="AJ5" i="13"/>
  <c r="X5" i="11"/>
  <c r="AU5" i="13"/>
  <c r="AT5" i="13"/>
  <c r="V21" i="11"/>
  <c r="V20" i="11"/>
  <c r="X21" i="11"/>
  <c r="X20" i="11"/>
  <c r="M3" i="11"/>
  <c r="K476" i="6"/>
  <c r="G400" i="5"/>
  <c r="J628" i="6"/>
  <c r="J286" i="6"/>
  <c r="J590" i="6"/>
  <c r="H362" i="5"/>
  <c r="G552" i="5"/>
  <c r="J58" i="7"/>
  <c r="H210" i="5"/>
  <c r="K590" i="5"/>
  <c r="K400" i="5"/>
  <c r="K96" i="8"/>
  <c r="H476" i="6"/>
  <c r="J58" i="5"/>
  <c r="I286" i="6"/>
  <c r="F362" i="7"/>
  <c r="I324" i="7"/>
  <c r="F210" i="5"/>
  <c r="G628" i="6"/>
  <c r="H286" i="6"/>
  <c r="H210" i="6"/>
  <c r="I362" i="5"/>
  <c r="F58" i="5"/>
  <c r="G96" i="8"/>
  <c r="F324" i="7"/>
  <c r="G362" i="7"/>
  <c r="G210" i="6"/>
  <c r="J210" i="6"/>
  <c r="I552" i="5"/>
  <c r="K362" i="5"/>
  <c r="I96" i="8"/>
  <c r="K362" i="7"/>
  <c r="K552" i="5"/>
  <c r="H400" i="5"/>
  <c r="I210" i="5"/>
  <c r="G58" i="7"/>
  <c r="K210" i="6"/>
  <c r="G590" i="5"/>
  <c r="I58" i="7"/>
  <c r="F286" i="6"/>
  <c r="G248" i="5"/>
  <c r="F628" i="6"/>
  <c r="F58" i="7"/>
  <c r="G590" i="6"/>
  <c r="J96" i="8"/>
  <c r="H552" i="5"/>
  <c r="H96" i="8"/>
  <c r="H58" i="5"/>
  <c r="J362" i="7"/>
  <c r="I590" i="6"/>
  <c r="I590" i="5"/>
  <c r="I248" i="5"/>
  <c r="J324" i="7"/>
  <c r="H628" i="6"/>
  <c r="H590" i="6"/>
  <c r="F552" i="5"/>
  <c r="F400" i="5"/>
  <c r="F248" i="5"/>
  <c r="J400" i="5"/>
  <c r="J552" i="5"/>
  <c r="G286" i="6"/>
  <c r="H590" i="5"/>
  <c r="H362" i="7"/>
  <c r="I400" i="5"/>
  <c r="K286" i="6"/>
  <c r="H58" i="7"/>
  <c r="I628" i="6"/>
  <c r="J476" i="6"/>
  <c r="K58" i="7"/>
  <c r="F476" i="6"/>
  <c r="G58" i="5"/>
  <c r="G210" i="5"/>
  <c r="K324" i="7"/>
  <c r="K58" i="5"/>
  <c r="F96" i="8"/>
  <c r="F590" i="6"/>
  <c r="F590" i="5"/>
  <c r="G362" i="5"/>
  <c r="J248" i="5"/>
  <c r="H324" i="7"/>
  <c r="F362" i="5"/>
  <c r="J362" i="5"/>
  <c r="K590" i="6"/>
  <c r="I210" i="6"/>
  <c r="H248" i="5"/>
  <c r="I362" i="7"/>
  <c r="F210" i="6"/>
  <c r="J590" i="5"/>
  <c r="I58" i="5"/>
  <c r="K210" i="5"/>
  <c r="K248" i="5"/>
  <c r="G476" i="6"/>
  <c r="K628" i="6"/>
  <c r="G324" i="7"/>
  <c r="J210" i="5"/>
  <c r="I476" i="6"/>
  <c r="U4" i="11" l="1"/>
  <c r="E673" i="5"/>
  <c r="E559" i="5"/>
  <c r="E103" i="7"/>
  <c r="E101" i="8"/>
  <c r="E253" i="6"/>
  <c r="E101" i="6"/>
  <c r="E518" i="6"/>
  <c r="E476" i="5"/>
  <c r="X9" i="11"/>
  <c r="X8" i="11"/>
  <c r="L8" i="11"/>
  <c r="AN12" i="11"/>
  <c r="AN4" i="11"/>
  <c r="F13" i="11"/>
  <c r="E408" i="5"/>
  <c r="E27" i="6"/>
  <c r="E711" i="5"/>
  <c r="E217" i="7"/>
  <c r="E670" i="5"/>
  <c r="AS11" i="11"/>
  <c r="AC11" i="11"/>
  <c r="U7" i="11"/>
  <c r="J5" i="11"/>
  <c r="J6" i="11"/>
  <c r="AG8" i="13"/>
  <c r="I4" i="11"/>
  <c r="C9" i="11"/>
  <c r="E69" i="7"/>
  <c r="E411" i="6"/>
  <c r="E639" i="5"/>
  <c r="E259" i="7"/>
  <c r="E481" i="6"/>
  <c r="E747" i="5"/>
  <c r="E63" i="6"/>
  <c r="E25" i="6"/>
  <c r="E214" i="7"/>
  <c r="E28" i="7"/>
  <c r="E446" i="5"/>
  <c r="E597" i="6"/>
  <c r="E221" i="7"/>
  <c r="E556" i="5"/>
  <c r="E366" i="5"/>
  <c r="E176" i="7"/>
  <c r="AW3" i="11"/>
  <c r="G48" i="9"/>
  <c r="AC32" i="13" s="1"/>
  <c r="E162" i="5"/>
  <c r="L47" i="9"/>
  <c r="E503" i="5"/>
  <c r="H43" i="9"/>
  <c r="AD27" i="13" s="1"/>
  <c r="E271" i="5"/>
  <c r="F42" i="9"/>
  <c r="E118" i="5"/>
  <c r="L41" i="9"/>
  <c r="AH25" i="13" s="1"/>
  <c r="E497" i="5"/>
  <c r="BL26" i="13"/>
  <c r="AS15" i="11"/>
  <c r="G38" i="9"/>
  <c r="AC22" i="13" s="1"/>
  <c r="E152" i="5"/>
  <c r="D79" i="9"/>
  <c r="BD22" i="13" s="1"/>
  <c r="E190" i="5"/>
  <c r="J82" i="9"/>
  <c r="BJ25" i="13" s="1"/>
  <c r="E611" i="5"/>
  <c r="E44" i="9"/>
  <c r="E82" i="5"/>
  <c r="I39" i="9"/>
  <c r="AE23" i="13" s="1"/>
  <c r="E305" i="5"/>
  <c r="J86" i="9"/>
  <c r="E615" i="5"/>
  <c r="I80" i="9"/>
  <c r="BI23" i="13" s="1"/>
  <c r="E571" i="5"/>
  <c r="E79" i="9"/>
  <c r="BE22" i="13" s="1"/>
  <c r="E228" i="5"/>
  <c r="E48" i="9"/>
  <c r="AA32" i="13" s="1"/>
  <c r="E86" i="5"/>
  <c r="F93" i="9"/>
  <c r="BF36" i="13" s="1"/>
  <c r="E394" i="5"/>
  <c r="F49" i="9"/>
  <c r="AB33" i="13" s="1"/>
  <c r="E125" i="5"/>
  <c r="AB6" i="13"/>
  <c r="E6" i="11"/>
  <c r="D89" i="9"/>
  <c r="BD32" i="13" s="1"/>
  <c r="E200" i="5"/>
  <c r="BM29" i="13"/>
  <c r="AT18" i="11"/>
  <c r="D276" i="5"/>
  <c r="H48" i="9" s="1"/>
  <c r="AD32" i="13" s="1"/>
  <c r="I43" i="9"/>
  <c r="E309" i="5"/>
  <c r="E146" i="5"/>
  <c r="M88" i="9"/>
  <c r="E731" i="5"/>
  <c r="E88" i="9"/>
  <c r="E237" i="5"/>
  <c r="D126" i="5"/>
  <c r="D87" i="5"/>
  <c r="D463" i="5"/>
  <c r="D347" i="5"/>
  <c r="D116" i="5"/>
  <c r="D266" i="5"/>
  <c r="D455" i="5"/>
  <c r="D197" i="5"/>
  <c r="D193" i="5"/>
  <c r="D661" i="5"/>
  <c r="D433" i="5"/>
  <c r="D543" i="5"/>
  <c r="D694" i="5"/>
  <c r="D649" i="5"/>
  <c r="G82" i="9"/>
  <c r="BG25" i="13" s="1"/>
  <c r="AP20" i="11"/>
  <c r="AS13" i="11"/>
  <c r="AS22" i="11"/>
  <c r="AP15" i="11"/>
  <c r="AM12" i="11"/>
  <c r="AO13" i="11"/>
  <c r="AR16" i="11"/>
  <c r="AK4" i="11"/>
  <c r="E774" i="5"/>
  <c r="E699" i="5"/>
  <c r="E647" i="5"/>
  <c r="E637" i="5"/>
  <c r="E156" i="5"/>
  <c r="D42" i="5"/>
  <c r="D466" i="5"/>
  <c r="D272" i="5"/>
  <c r="D498" i="5"/>
  <c r="D74" i="5"/>
  <c r="E331" i="5"/>
  <c r="D775" i="5"/>
  <c r="D623" i="5"/>
  <c r="D395" i="5"/>
  <c r="D659" i="5"/>
  <c r="D387" i="5"/>
  <c r="D650" i="5"/>
  <c r="D422" i="5"/>
  <c r="D532" i="5"/>
  <c r="E752" i="5"/>
  <c r="E600" i="5"/>
  <c r="E590" i="5"/>
  <c r="D39" i="5"/>
  <c r="E658" i="5"/>
  <c r="G21" i="11"/>
  <c r="I11" i="11"/>
  <c r="I9" i="11"/>
  <c r="H4" i="11"/>
  <c r="E697" i="5"/>
  <c r="E657" i="5"/>
  <c r="E535" i="5"/>
  <c r="E385" i="5"/>
  <c r="E241" i="5"/>
  <c r="E198" i="5"/>
  <c r="E496" i="5"/>
  <c r="E341" i="5"/>
  <c r="D129" i="5"/>
  <c r="D318" i="5"/>
  <c r="D90" i="5"/>
  <c r="D467" i="5"/>
  <c r="D163" i="5"/>
  <c r="G49" i="9" s="1"/>
  <c r="AC33" i="13" s="1"/>
  <c r="D462" i="5"/>
  <c r="D460" i="5"/>
  <c r="D117" i="5"/>
  <c r="D268" i="5"/>
  <c r="D303" i="5"/>
  <c r="E66" i="5"/>
  <c r="E63" i="5"/>
  <c r="D426" i="5"/>
  <c r="D691" i="5"/>
  <c r="D577" i="5"/>
  <c r="D728" i="5"/>
  <c r="D576" i="5"/>
  <c r="D234" i="5"/>
  <c r="D610" i="5"/>
  <c r="D761" i="5"/>
  <c r="D646" i="5"/>
  <c r="D418" i="5"/>
  <c r="D645" i="5"/>
  <c r="F15" i="11"/>
  <c r="E722" i="5"/>
  <c r="E534" i="5"/>
  <c r="E304" i="5"/>
  <c r="E275" i="5"/>
  <c r="E264" i="5"/>
  <c r="D195" i="5"/>
  <c r="D737" i="5"/>
  <c r="D585" i="5"/>
  <c r="D243" i="5"/>
  <c r="D621" i="5"/>
  <c r="D393" i="5"/>
  <c r="D233" i="5"/>
  <c r="D612" i="5"/>
  <c r="D725" i="5"/>
  <c r="D383" i="5"/>
  <c r="D609" i="5"/>
  <c r="E685" i="5"/>
  <c r="H20" i="11"/>
  <c r="AQ12" i="11"/>
  <c r="AO3" i="11"/>
  <c r="AO15" i="11"/>
  <c r="AP8" i="11"/>
  <c r="H6" i="11"/>
  <c r="E763" i="5"/>
  <c r="E652" i="5"/>
  <c r="E544" i="5"/>
  <c r="E533" i="5"/>
  <c r="E382" i="5"/>
  <c r="E238" i="5"/>
  <c r="E464" i="5"/>
  <c r="E302" i="5"/>
  <c r="D319" i="5"/>
  <c r="E319" i="5" s="1"/>
  <c r="D89" i="5"/>
  <c r="E51" i="9" s="1"/>
  <c r="AA35" i="13" s="1"/>
  <c r="D353" i="5"/>
  <c r="D348" i="5"/>
  <c r="D307" i="5"/>
  <c r="D458" i="5"/>
  <c r="D267" i="5"/>
  <c r="D114" i="5"/>
  <c r="D265" i="5"/>
  <c r="D392" i="5"/>
  <c r="D389" i="5"/>
  <c r="D768" i="5"/>
  <c r="D616" i="5"/>
  <c r="D653" i="5"/>
  <c r="D539" i="5"/>
  <c r="D690" i="5"/>
  <c r="D689" i="5"/>
  <c r="D687" i="5"/>
  <c r="D724" i="5"/>
  <c r="D572" i="5"/>
  <c r="D230" i="5"/>
  <c r="D380" i="5"/>
  <c r="D759" i="5"/>
  <c r="D607" i="5"/>
  <c r="D416" i="5"/>
  <c r="E713" i="5"/>
  <c r="E636" i="5"/>
  <c r="E671" i="5"/>
  <c r="E595" i="5"/>
  <c r="E405" i="5"/>
  <c r="D43" i="5"/>
  <c r="E730" i="5"/>
  <c r="E357" i="5"/>
  <c r="E78" i="5"/>
  <c r="D494" i="5"/>
  <c r="E336" i="5"/>
  <c r="D721" i="5"/>
  <c r="E675" i="5"/>
  <c r="E561" i="5"/>
  <c r="E627" i="5"/>
  <c r="F6" i="11"/>
  <c r="BH5" i="13"/>
  <c r="K8" i="11"/>
  <c r="H11" i="11"/>
  <c r="K9" i="11"/>
  <c r="G16" i="11"/>
  <c r="E12" i="11"/>
  <c r="AD5" i="13"/>
  <c r="J9" i="11"/>
  <c r="D11" i="11"/>
  <c r="J19" i="11"/>
  <c r="E449" i="6"/>
  <c r="E297" i="7"/>
  <c r="E560" i="6"/>
  <c r="E256" i="5"/>
  <c r="E367" i="6"/>
  <c r="E177" i="6"/>
  <c r="E101" i="5"/>
  <c r="E98" i="7"/>
  <c r="E136" i="7"/>
  <c r="E136" i="6"/>
  <c r="E440" i="5"/>
  <c r="E332" i="6"/>
  <c r="E256" i="7"/>
  <c r="E329" i="5"/>
  <c r="E754" i="5"/>
  <c r="E484" i="6"/>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I438" i="6"/>
  <c r="G324" i="5"/>
  <c r="I400" i="6"/>
  <c r="H134" i="7"/>
  <c r="K134" i="6"/>
  <c r="K134" i="5"/>
  <c r="J210" i="7"/>
  <c r="G286" i="5"/>
  <c r="F666" i="5"/>
  <c r="G628" i="5"/>
  <c r="K248" i="7"/>
  <c r="F210" i="7"/>
  <c r="K514" i="6"/>
  <c r="J400" i="6"/>
  <c r="I514" i="5"/>
  <c r="F286" i="7"/>
  <c r="I324" i="6"/>
  <c r="J96" i="5"/>
  <c r="K172" i="5"/>
  <c r="I666" i="5"/>
  <c r="I172" i="6"/>
  <c r="I96" i="7"/>
  <c r="F134" i="7"/>
  <c r="J704" i="5"/>
  <c r="H172" i="5"/>
  <c r="F20" i="8"/>
  <c r="I20" i="8"/>
  <c r="F20" i="7"/>
  <c r="I134" i="5"/>
  <c r="F96" i="5"/>
  <c r="H286" i="5"/>
  <c r="I362" i="6"/>
  <c r="K96" i="6"/>
  <c r="H20" i="5"/>
  <c r="F286" i="5"/>
  <c r="K20" i="7"/>
  <c r="G96" i="7"/>
  <c r="J742" i="5"/>
  <c r="K666" i="5"/>
  <c r="G248" i="6"/>
  <c r="G704" i="5"/>
  <c r="J134" i="5"/>
  <c r="K210" i="7"/>
  <c r="F628" i="5"/>
  <c r="H628" i="5"/>
  <c r="F248" i="7"/>
  <c r="H96" i="5"/>
  <c r="I134" i="7"/>
  <c r="J172" i="7"/>
  <c r="F324" i="6"/>
  <c r="G134" i="5"/>
  <c r="F172" i="7"/>
  <c r="F96" i="6"/>
  <c r="G438" i="6"/>
  <c r="G58" i="6"/>
  <c r="F438" i="6"/>
  <c r="F704" i="5"/>
  <c r="F172" i="6"/>
  <c r="K172" i="6"/>
  <c r="J20" i="8"/>
  <c r="H476" i="5"/>
  <c r="H438" i="5"/>
  <c r="G20" i="5"/>
  <c r="G172" i="7"/>
  <c r="J172" i="5"/>
  <c r="K476" i="5"/>
  <c r="K20" i="8"/>
  <c r="I96" i="6"/>
  <c r="K96" i="7"/>
  <c r="H362" i="6"/>
  <c r="J666" i="5"/>
  <c r="H172" i="7"/>
  <c r="I628" i="5"/>
  <c r="K438" i="6"/>
  <c r="J20" i="5"/>
  <c r="I20" i="5"/>
  <c r="G400" i="6"/>
  <c r="H20" i="8"/>
  <c r="I58" i="6"/>
  <c r="J96" i="6"/>
  <c r="J172" i="6"/>
  <c r="K286" i="5"/>
  <c r="J514" i="6"/>
  <c r="I58" i="8"/>
  <c r="F742" i="5"/>
  <c r="K58" i="8"/>
  <c r="J324" i="6"/>
  <c r="H552" i="6"/>
  <c r="F438" i="5"/>
  <c r="H172" i="6"/>
  <c r="K628" i="5"/>
  <c r="G286" i="7"/>
  <c r="F514" i="5"/>
  <c r="F58" i="6"/>
  <c r="J96" i="7"/>
  <c r="K134" i="7"/>
  <c r="K20" i="5"/>
  <c r="J58" i="6"/>
  <c r="I324" i="5"/>
  <c r="H134" i="5"/>
  <c r="H210" i="7"/>
  <c r="G514" i="5"/>
  <c r="J286" i="5"/>
  <c r="I248" i="6"/>
  <c r="K362" i="6"/>
  <c r="I514" i="6"/>
  <c r="J552" i="6"/>
  <c r="H438" i="6"/>
  <c r="F248" i="6"/>
  <c r="I96" i="5"/>
  <c r="K324" i="6"/>
  <c r="K286" i="7"/>
  <c r="J324" i="5"/>
  <c r="K742" i="5"/>
  <c r="G362" i="6"/>
  <c r="G96" i="6"/>
  <c r="I20" i="6"/>
  <c r="G324" i="6"/>
  <c r="I172" i="5"/>
  <c r="G172" i="6"/>
  <c r="J438" i="6"/>
  <c r="F134" i="6"/>
  <c r="K552" i="6"/>
  <c r="H134" i="6"/>
  <c r="F58" i="8"/>
  <c r="G58" i="8"/>
  <c r="I286" i="7"/>
  <c r="J514" i="5"/>
  <c r="J20" i="7"/>
  <c r="K438" i="5"/>
  <c r="K514" i="5"/>
  <c r="I286" i="5"/>
  <c r="F514" i="6"/>
  <c r="H96" i="7"/>
  <c r="J58" i="8"/>
  <c r="K400" i="6"/>
  <c r="I704" i="5"/>
  <c r="H20" i="6"/>
  <c r="J248" i="6"/>
  <c r="H324" i="5"/>
  <c r="H400" i="6"/>
  <c r="G438" i="5"/>
  <c r="H286" i="7"/>
  <c r="K20" i="6"/>
  <c r="H248" i="6"/>
  <c r="J134" i="6"/>
  <c r="G20" i="8"/>
  <c r="H742" i="5"/>
  <c r="F20" i="5"/>
  <c r="J362" i="6"/>
  <c r="I248" i="7"/>
  <c r="G210" i="7"/>
  <c r="F20" i="6"/>
  <c r="I134" i="6"/>
  <c r="J476" i="5"/>
  <c r="I552" i="6"/>
  <c r="G20" i="6"/>
  <c r="G552" i="6"/>
  <c r="I172" i="7"/>
  <c r="J134" i="7"/>
  <c r="F476" i="5"/>
  <c r="J20" i="6"/>
  <c r="K58" i="6"/>
  <c r="H704" i="5"/>
  <c r="K324" i="5"/>
  <c r="G742" i="5"/>
  <c r="G248" i="7"/>
  <c r="I210" i="7"/>
  <c r="H514" i="5"/>
  <c r="F400" i="6"/>
  <c r="H666" i="5"/>
  <c r="I476" i="5"/>
  <c r="J286" i="7"/>
  <c r="F134" i="5"/>
  <c r="H58" i="6"/>
  <c r="K96" i="5"/>
  <c r="J628" i="5"/>
  <c r="G134" i="7"/>
  <c r="F362" i="6"/>
  <c r="K172" i="7"/>
  <c r="J438" i="5"/>
  <c r="G172" i="5"/>
  <c r="H324" i="6"/>
  <c r="F552" i="6"/>
  <c r="H20" i="7"/>
  <c r="H58" i="8"/>
  <c r="G134" i="6"/>
  <c r="G20" i="7"/>
  <c r="G476" i="5"/>
  <c r="G514" i="6"/>
  <c r="I742" i="5"/>
  <c r="F96" i="7"/>
  <c r="F324" i="5"/>
  <c r="G96" i="5"/>
  <c r="K704" i="5"/>
  <c r="H96" i="6"/>
  <c r="K248" i="6"/>
  <c r="H514" i="6"/>
  <c r="G666" i="5"/>
  <c r="J248" i="7"/>
  <c r="F172" i="5"/>
  <c r="I20" i="7"/>
  <c r="I438" i="5"/>
  <c r="H248" i="7"/>
  <c r="F79" i="9" l="1"/>
  <c r="BF22" i="13" s="1"/>
  <c r="E380" i="5"/>
  <c r="K86" i="9"/>
  <c r="E653" i="5"/>
  <c r="K40" i="9"/>
  <c r="AG24" i="13" s="1"/>
  <c r="E458" i="5"/>
  <c r="E612" i="5"/>
  <c r="J83" i="9"/>
  <c r="K79" i="9"/>
  <c r="BK22" i="13" s="1"/>
  <c r="E646" i="5"/>
  <c r="G87" i="9"/>
  <c r="E426" i="5"/>
  <c r="K83" i="9"/>
  <c r="E650" i="5"/>
  <c r="L42" i="9"/>
  <c r="E498" i="5"/>
  <c r="D86" i="9"/>
  <c r="E197" i="5"/>
  <c r="M78" i="9"/>
  <c r="BM21" i="13" s="1"/>
  <c r="E721" i="5"/>
  <c r="E81" i="9"/>
  <c r="BE24" i="13" s="1"/>
  <c r="E230" i="5"/>
  <c r="J87" i="9"/>
  <c r="E616" i="5"/>
  <c r="I41" i="9"/>
  <c r="AE25" i="13" s="1"/>
  <c r="E307" i="5"/>
  <c r="E84" i="9"/>
  <c r="E233" i="5"/>
  <c r="N80" i="9"/>
  <c r="BN23" i="13" s="1"/>
  <c r="E761" i="5"/>
  <c r="K49" i="9"/>
  <c r="AG33" i="13" s="1"/>
  <c r="E467" i="5"/>
  <c r="F86" i="9"/>
  <c r="E387" i="5"/>
  <c r="H44" i="9"/>
  <c r="E272" i="5"/>
  <c r="K37" i="9"/>
  <c r="AG21" i="13" s="1"/>
  <c r="E455" i="5"/>
  <c r="BE31" i="13"/>
  <c r="AL20" i="11"/>
  <c r="BJ29" i="13"/>
  <c r="AQ18" i="11"/>
  <c r="AB26" i="13"/>
  <c r="E15" i="11"/>
  <c r="I81" i="9"/>
  <c r="BI24" i="13" s="1"/>
  <c r="E572" i="5"/>
  <c r="N87" i="9"/>
  <c r="E768" i="5"/>
  <c r="J44" i="9"/>
  <c r="E348" i="5"/>
  <c r="F92" i="9"/>
  <c r="BF35" i="13" s="1"/>
  <c r="E393" i="5"/>
  <c r="J81" i="9"/>
  <c r="BJ24" i="13" s="1"/>
  <c r="E610" i="5"/>
  <c r="K92" i="9"/>
  <c r="BK35" i="13" s="1"/>
  <c r="E659" i="5"/>
  <c r="K48" i="9"/>
  <c r="AG32" i="13" s="1"/>
  <c r="E466" i="5"/>
  <c r="K82" i="9"/>
  <c r="BK25" i="13" s="1"/>
  <c r="E649" i="5"/>
  <c r="H38" i="9"/>
  <c r="AD22" i="13" s="1"/>
  <c r="E266" i="5"/>
  <c r="L38" i="9"/>
  <c r="AH22" i="13" s="1"/>
  <c r="E494" i="5"/>
  <c r="M81" i="9"/>
  <c r="BM24" i="13" s="1"/>
  <c r="E724" i="5"/>
  <c r="F88" i="9"/>
  <c r="E389" i="5"/>
  <c r="J92" i="9"/>
  <c r="BJ35" i="13" s="1"/>
  <c r="E621" i="5"/>
  <c r="E85" i="9"/>
  <c r="E234" i="5"/>
  <c r="F94" i="9"/>
  <c r="E395" i="5"/>
  <c r="L89" i="9"/>
  <c r="BL32" i="13" s="1"/>
  <c r="E694" i="5"/>
  <c r="F40" i="9"/>
  <c r="AB24" i="13" s="1"/>
  <c r="E116" i="5"/>
  <c r="BM31" i="13"/>
  <c r="AT20" i="11"/>
  <c r="L82" i="9"/>
  <c r="BL25" i="13" s="1"/>
  <c r="E687" i="5"/>
  <c r="F91" i="9"/>
  <c r="BF34" i="13" s="1"/>
  <c r="E392" i="5"/>
  <c r="E94" i="9"/>
  <c r="E243" i="5"/>
  <c r="I85" i="9"/>
  <c r="E576" i="5"/>
  <c r="H40" i="9"/>
  <c r="AD24" i="13" s="1"/>
  <c r="E268" i="5"/>
  <c r="F53" i="9"/>
  <c r="E129" i="5"/>
  <c r="J94" i="9"/>
  <c r="E623" i="5"/>
  <c r="H90" i="9"/>
  <c r="BH33" i="13" s="1"/>
  <c r="E543" i="5"/>
  <c r="J43" i="9"/>
  <c r="E347" i="5"/>
  <c r="G77" i="9"/>
  <c r="BG20" i="13" s="1"/>
  <c r="E416" i="5"/>
  <c r="L84" i="9"/>
  <c r="E689" i="5"/>
  <c r="H37" i="9"/>
  <c r="AD21" i="13" s="1"/>
  <c r="E265" i="5"/>
  <c r="J80" i="9"/>
  <c r="BJ23" i="13" s="1"/>
  <c r="E609" i="5"/>
  <c r="I94" i="9"/>
  <c r="E585" i="5"/>
  <c r="M85" i="9"/>
  <c r="E728" i="5"/>
  <c r="F41" i="9"/>
  <c r="AB25" i="13" s="1"/>
  <c r="E117" i="5"/>
  <c r="N94" i="9"/>
  <c r="E775" i="5"/>
  <c r="G94" i="9"/>
  <c r="E433" i="5"/>
  <c r="K45" i="9"/>
  <c r="E463" i="5"/>
  <c r="AA28" i="13"/>
  <c r="D17" i="11"/>
  <c r="AH31" i="13"/>
  <c r="K21" i="11"/>
  <c r="K20" i="11"/>
  <c r="J78" i="9"/>
  <c r="BJ21" i="13" s="1"/>
  <c r="E607" i="5"/>
  <c r="L85" i="9"/>
  <c r="E690" i="5"/>
  <c r="F38" i="9"/>
  <c r="AB22" i="13" s="1"/>
  <c r="E114" i="5"/>
  <c r="F82" i="9"/>
  <c r="BF25" i="13" s="1"/>
  <c r="E383" i="5"/>
  <c r="M94" i="9"/>
  <c r="E737" i="5"/>
  <c r="K78" i="9"/>
  <c r="BK21" i="13" s="1"/>
  <c r="E645" i="5"/>
  <c r="I86" i="9"/>
  <c r="E577" i="5"/>
  <c r="H79" i="9"/>
  <c r="BH22" i="13" s="1"/>
  <c r="E532" i="5"/>
  <c r="K94" i="9"/>
  <c r="E661" i="5"/>
  <c r="AE27" i="13"/>
  <c r="H16" i="11"/>
  <c r="J10" i="11"/>
  <c r="N78" i="9"/>
  <c r="BN21" i="13" s="1"/>
  <c r="E759" i="5"/>
  <c r="H86" i="9"/>
  <c r="E539" i="5"/>
  <c r="H39" i="9"/>
  <c r="AD23" i="13" s="1"/>
  <c r="E267" i="5"/>
  <c r="M82" i="9"/>
  <c r="BM25" i="13" s="1"/>
  <c r="E725" i="5"/>
  <c r="D84" i="9"/>
  <c r="E195" i="5"/>
  <c r="G79" i="9"/>
  <c r="BG22" i="13" s="1"/>
  <c r="E418" i="5"/>
  <c r="L86" i="9"/>
  <c r="E691" i="5"/>
  <c r="K44" i="9"/>
  <c r="E462" i="5"/>
  <c r="G83" i="9"/>
  <c r="E422" i="5"/>
  <c r="E36" i="9"/>
  <c r="AA20" i="13" s="1"/>
  <c r="E74" i="5"/>
  <c r="D82" i="9"/>
  <c r="BD25" i="13" s="1"/>
  <c r="E193" i="5"/>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H95" i="9" s="1"/>
  <c r="AO23" i="11" s="1"/>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Z54" i="9"/>
  <c r="Y23" i="11" s="1"/>
  <c r="J84" i="9"/>
  <c r="E613" i="5"/>
  <c r="G89" i="9"/>
  <c r="BG32" i="13" s="1"/>
  <c r="E428" i="5"/>
  <c r="M91" i="9"/>
  <c r="BM34" i="13" s="1"/>
  <c r="E734" i="5"/>
  <c r="AA36" i="9"/>
  <c r="AW20" i="13" s="1"/>
  <c r="E36" i="7"/>
  <c r="J41" i="9"/>
  <c r="AF25" i="13" s="1"/>
  <c r="E345" i="5"/>
  <c r="AD40" i="9"/>
  <c r="AZ24" i="13" s="1"/>
  <c r="E268" i="7"/>
  <c r="T42" i="9"/>
  <c r="E308" i="6"/>
  <c r="T54" i="9" s="1"/>
  <c r="S23" i="11" s="1"/>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O95" i="9"/>
  <c r="AV23" i="11" s="1"/>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N95" i="9" s="1"/>
  <c r="AU23" i="11" s="1"/>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J95" i="9"/>
  <c r="AQ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W34" i="9"/>
  <c r="AS18" i="13" s="1"/>
  <c r="E528" i="6"/>
  <c r="W54" i="9" s="1"/>
  <c r="V23" i="11" s="1"/>
  <c r="K32" i="9"/>
  <c r="AG16" i="13" s="1"/>
  <c r="E450" i="5"/>
  <c r="D27" i="9"/>
  <c r="E27" i="5"/>
  <c r="D54" i="9" s="1"/>
  <c r="C23" i="11" s="1"/>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O8" i="9"/>
  <c r="O10" i="9"/>
  <c r="K9" i="9"/>
  <c r="K8" i="9"/>
  <c r="K10" i="9"/>
  <c r="O9" i="9"/>
  <c r="BI29" i="13" l="1"/>
  <c r="AP18" i="11"/>
  <c r="BJ26" i="13"/>
  <c r="AQ15" i="11"/>
  <c r="AG28" i="13"/>
  <c r="J17" i="11"/>
  <c r="BI28" i="13"/>
  <c r="AP17" i="11"/>
  <c r="BE28" i="13"/>
  <c r="AL17" i="11"/>
  <c r="BN30" i="13"/>
  <c r="AU19" i="11"/>
  <c r="BJ30" i="13"/>
  <c r="AQ19" i="11"/>
  <c r="AH26" i="13"/>
  <c r="K15" i="11"/>
  <c r="E95" i="9"/>
  <c r="AL23" i="11" s="1"/>
  <c r="BL28" i="13"/>
  <c r="AS17" i="11"/>
  <c r="BL29" i="13"/>
  <c r="AS18" i="11"/>
  <c r="AG29" i="13"/>
  <c r="J18" i="11"/>
  <c r="BM28" i="13"/>
  <c r="AT17" i="11"/>
  <c r="BL27" i="13"/>
  <c r="AS16" i="11"/>
  <c r="BJ37" i="13"/>
  <c r="AQ22" i="11"/>
  <c r="BE37" i="13"/>
  <c r="AL22" i="11"/>
  <c r="BK26" i="13"/>
  <c r="AR15" i="11"/>
  <c r="BK37" i="13"/>
  <c r="AR22" i="11"/>
  <c r="BM37" i="13"/>
  <c r="AT22" i="11"/>
  <c r="BH29" i="13"/>
  <c r="AO18" i="11"/>
  <c r="BG37" i="13"/>
  <c r="AN22" i="11"/>
  <c r="BI37" i="13"/>
  <c r="AP22" i="11"/>
  <c r="AB37" i="13"/>
  <c r="E22" i="11"/>
  <c r="BF31" i="13"/>
  <c r="AM20" i="11"/>
  <c r="AD28" i="13"/>
  <c r="G17" i="11"/>
  <c r="BE27" i="13"/>
  <c r="AL16" i="11"/>
  <c r="BG30" i="13"/>
  <c r="AN19" i="11"/>
  <c r="BK29" i="13"/>
  <c r="AR18" i="11"/>
  <c r="BG26" i="13"/>
  <c r="AN15" i="11"/>
  <c r="BD27" i="13"/>
  <c r="AK16" i="11"/>
  <c r="BN37" i="13"/>
  <c r="AU22" i="11"/>
  <c r="AF27" i="13"/>
  <c r="I16" i="11"/>
  <c r="BF37" i="13"/>
  <c r="AM22" i="11"/>
  <c r="AF28" i="13"/>
  <c r="I17" i="11"/>
  <c r="BF29" i="13"/>
  <c r="AM18" i="11"/>
  <c r="BD29" i="13"/>
  <c r="AK18" i="11"/>
  <c r="D95" i="9"/>
  <c r="AK23" i="11" s="1"/>
  <c r="I95" i="9"/>
  <c r="AP23" i="11" s="1"/>
  <c r="G95" i="9"/>
  <c r="AN23" i="11" s="1"/>
  <c r="E54" i="9"/>
  <c r="D23" i="11" s="1"/>
  <c r="L95" i="9"/>
  <c r="AS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<sst xmlns="http://schemas.openxmlformats.org/spreadsheetml/2006/main" count="1733" uniqueCount="345">
  <si>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</si>
  <si>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</si>
  <si>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</si>
  <si>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</si>
  <si>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</si>
  <si>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</si>
  <si>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</si>
  <si>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</si>
  <si>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</si>
  <si>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</si>
  <si>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</si>
  <si>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</si>
  <si>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</si>
  <si>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</si>
  <si>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</si>
  <si>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</si>
  <si>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</si>
  <si>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</si>
  <si>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</si>
  <si>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</si>
  <si>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</si>
  <si>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</si>
  <si>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</si>
  <si>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</si>
  <si>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</si>
  <si>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</si>
  <si>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</si>
  <si>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</si>
  <si>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</si>
  <si>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</si>
  <si>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</si>
  <si>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</si>
  <si>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</si>
  <si>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</si>
  <si>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</si>
  <si>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</si>
  <si>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</si>
  <si>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</si>
  <si>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</si>
  <si>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</si>
  <si>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</si>
  <si>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</si>
  <si>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</si>
  <si>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</si>
  <si>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</si>
  <si>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</si>
  <si>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</si>
  <si>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</si>
  <si>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</si>
  <si>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</si>
  <si>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</si>
  <si>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</si>
  <si>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</si>
  <si>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</si>
  <si>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</si>
  <si>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</si>
  <si>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</si>
  <si>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</si>
  <si>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</si>
  <si>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</si>
  <si>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</si>
  <si>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</si>
  <si>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</si>
  <si>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</si>
  <si>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</si>
  <si>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</si>
  <si>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</si>
  <si>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</si>
  <si>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</si>
  <si>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</si>
  <si>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</si>
  <si>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</si>
  <si>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</si>
  <si>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</si>
  <si>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</si>
  <si>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</si>
  <si>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</si>
  <si>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</si>
  <si>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</si>
  <si>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</si>
  <si>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</si>
  <si>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</si>
  <si>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</si>
  <si>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</si>
  <si>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</si>
  <si>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</si>
  <si>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</si>
  <si>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</si>
  <si>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</si>
  <si>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</si>
  <si>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</si>
  <si>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</si>
  <si>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</si>
  <si>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</si>
  <si>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</si>
  <si>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</si>
  <si>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</si>
  <si>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</si>
  <si>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</si>
  <si>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</si>
  <si>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</si>
  <si>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</si>
  <si>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</si>
  <si>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</si>
  <si>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</si>
  <si>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</si>
  <si>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</si>
  <si>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</si>
  <si>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</si>
  <si>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</si>
  <si>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</si>
  <si>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</si>
  <si>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</si>
  <si>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</si>
  <si>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</si>
  <si>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</si>
  <si>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</si>
  <si>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</si>
  <si>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</si>
  <si>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</si>
  <si>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</si>
  <si>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</si>
  <si>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</si>
  <si>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</si>
  <si>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</si>
  <si>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</si>
  <si>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</si>
  <si>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</si>
  <si>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</si>
  <si>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</si>
  <si>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</si>
  <si>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</si>
  <si>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</si>
  <si>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</si>
  <si>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</si>
  <si>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</si>
  <si>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</si>
  <si>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</si>
  <si>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</si>
  <si>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</si>
  <si>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</si>
  <si>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</si>
  <si>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</si>
  <si>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</si>
  <si>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</si>
  <si>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</si>
  <si>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</si>
  <si>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</si>
  <si>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</si>
  <si>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</si>
  <si>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</si>
  <si>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</si>
  <si>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</si>
  <si>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</si>
  <si>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</si>
  <si>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</si>
  <si>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</si>
  <si>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</si>
  <si>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</si>
  <si>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</si>
  <si>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</si>
  <si>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</si>
  <si>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</si>
  <si>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</si>
  <si>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</si>
  <si>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</si>
  <si>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</si>
  <si>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</si>
  <si>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</si>
  <si>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</si>
  <si>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</si>
  <si>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</si>
  <si>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</si>
  <si>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</si>
  <si>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</si>
  <si>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</si>
  <si>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</si>
  <si>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</si>
  <si>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</si>
  <si>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</si>
  <si>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</si>
  <si>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</si>
  <si>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</si>
  <si>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</si>
  <si>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</si>
  <si>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</si>
  <si>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</si>
  <si>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</si>
  <si>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</si>
  <si>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</si>
  <si>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</si>
  <si>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</si>
  <si>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</si>
  <si>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</si>
  <si>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</si>
  <si>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</si>
  <si>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</si>
  <si>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</si>
  <si>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</si>
  <si>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</si>
  <si>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</si>
  <si>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</si>
  <si>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</si>
  <si>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</si>
  <si>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</si>
  <si>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</si>
  <si>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</si>
  <si>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</si>
  <si>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</si>
  <si>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</si>
  <si>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</si>
  <si>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</si>
  <si>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</si>
  <si>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</si>
  <si>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</si>
  <si>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</si>
  <si>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</si>
  <si>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</si>
  <si>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</si>
  <si>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</si>
  <si>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</si>
  <si>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</si>
  <si>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</si>
  <si>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</si>
  <si>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</si>
  <si>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</si>
  <si>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</si>
  <si>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</si>
  <si>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</si>
  <si>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</si>
  <si>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</si>
  <si>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</si>
  <si>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</si>
  <si>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</si>
  <si>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</si>
  <si>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</si>
  <si>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</si>
  <si>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</si>
  <si>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</si>
  <si>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</si>
  <si>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</si>
  <si>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</si>
  <si>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</si>
  <si>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</si>
  <si>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</si>
  <si>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</si>
  <si>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</si>
  <si>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</si>
  <si>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</si>
  <si>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</si>
  <si>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</si>
  <si>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</si>
  <si>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</si>
  <si>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</si>
  <si>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</si>
  <si>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</si>
  <si>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</si>
  <si>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</si>
  <si>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</si>
  <si>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</si>
  <si>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</si>
  <si>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</si>
  <si>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</si>
  <si>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</si>
  <si>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</si>
  <si>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</si>
  <si>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</si>
  <si>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</si>
  <si>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</si>
  <si>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</si>
  <si>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</si>
  <si>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</si>
  <si>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</si>
  <si>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</si>
  <si>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</si>
  <si>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</si>
  <si>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</si>
  <si>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</si>
  <si>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</si>
  <si>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</si>
  <si>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</si>
  <si>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</si>
  <si>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</si>
  <si>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</si>
  <si>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</si>
  <si>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</si>
  <si>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</si>
  <si>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</si>
  <si>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</si>
  <si>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</si>
  <si>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</si>
  <si>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</si>
  <si>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</si>
  <si>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</si>
  <si>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</si>
  <si>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</si>
  <si>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</si>
  <si>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Windows 10 64-bits, Chrome Versión 91.0.4472.77. Herramientas: Taw, LightHouse, Wave, Color Contrast Checker</t>
  </si>
  <si>
    <t>ATOS</t>
  </si>
  <si>
    <t>Home</t>
  </si>
  <si>
    <t>Ciudadanos</t>
  </si>
  <si>
    <t>Home - Ciudadanos</t>
  </si>
  <si>
    <t>Profesionales</t>
  </si>
  <si>
    <t>Home - Profesionales</t>
  </si>
  <si>
    <t>Home - Nosotros</t>
  </si>
  <si>
    <t>Nosotros</t>
  </si>
  <si>
    <t>Mapa Web</t>
  </si>
  <si>
    <t>Home - Mapa Web</t>
  </si>
  <si>
    <t>Noticias</t>
  </si>
  <si>
    <t>Buscador</t>
  </si>
  <si>
    <t>Proporcionar información sobre el hospital, sus servicios e instalaciones</t>
  </si>
  <si>
    <t>Home - Profesionales - Docencia</t>
  </si>
  <si>
    <t>Docencia</t>
  </si>
  <si>
    <t>Home - Comunicación</t>
  </si>
  <si>
    <t>Comunicación</t>
  </si>
  <si>
    <t>Enero de 2022</t>
  </si>
  <si>
    <t>Home - Comunicación - Videoteca</t>
  </si>
  <si>
    <t>Videoteca</t>
  </si>
  <si>
    <t xml:space="preserve">Home - Comunicaciones - Noticias </t>
  </si>
  <si>
    <t>Home - Búsqueda: Covid</t>
  </si>
  <si>
    <t>Hospital Niño Jesús</t>
  </si>
  <si>
    <t>https://www.comunidad.madrid/hospital/ninojesus</t>
  </si>
  <si>
    <t>Se analizan las páginas del dominio https://www.comunidad.madrid/hospital/ninojesus</t>
  </si>
  <si>
    <t>https://www.comunidad.madrid/hospital/ninojesus/</t>
  </si>
  <si>
    <t>https://www.comunidad.madrid/hospital/ninojesus/ciudadanos</t>
  </si>
  <si>
    <t>https://www.comunidad.madrid/hospital/ninojesus/profesionales</t>
  </si>
  <si>
    <t>https://www.comunidad.madrid/hospital/ninojesus/comunicacion</t>
  </si>
  <si>
    <t>https://www.comunidad.madrid/hospital/ninojesus/nosotros</t>
  </si>
  <si>
    <t>https://www.comunidad.madrid/hospital/ninojesus/nosotros/transparencia</t>
  </si>
  <si>
    <t>Home - Nosotros - Transparencia</t>
  </si>
  <si>
    <t>Transparencia</t>
  </si>
  <si>
    <t>Voluntariado</t>
  </si>
  <si>
    <t>https://www.comunidad.madrid/hospital/ninojesus/ciudadanos/voluntariado</t>
  </si>
  <si>
    <t>Home - Ciudadanos - Voluntariado</t>
  </si>
  <si>
    <t>https://www.comunidad.madrid/hospital/ninojesus/profesionales/docencia</t>
  </si>
  <si>
    <t>https://www.comunidad.madrid/hospital/ninojesus/profesionales/enfermeria</t>
  </si>
  <si>
    <t>Home - Profesionales - Enfermería</t>
  </si>
  <si>
    <t>Enfermería</t>
  </si>
  <si>
    <t>https://www.comunidad.madrid/hospital/ninojesus/videoteca</t>
  </si>
  <si>
    <t>https://www.comunidad.madrid/hospital/ninojesus/sitemap</t>
  </si>
  <si>
    <t>https://www.comunidad.madrid/hospital/ninojesus/comunicacion/noticias</t>
  </si>
  <si>
    <t>https://www.comunidad.madrid/hospital/ninojesus/profesionales/continuidad-asistencial</t>
  </si>
  <si>
    <t>Home - Profesionales - Continuidad asistencial</t>
  </si>
  <si>
    <t>Continuidad asistencial</t>
  </si>
  <si>
    <t>https://www.comunidad.madrid/hospital/ninojesus/buscar?search_api_fulltext=covid&amp;nombre=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</si>
</sst>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4">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378">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xmlns=""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xmlns=""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xmlns=""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xmlns=""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xmlns=""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xmlns=""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xmlns=""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xmlns=""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xmlns=""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xmlns=""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xmlns=""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xmlns=""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xmlns=""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xmlns=""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xmlns=""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xmlns=""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xmlns=""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xmlns=""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xmlns=""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xmlns=""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xmlns=""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xmlns=""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xmlns=""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xmlns=""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xmlns=""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xmlns=""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xmlns=""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xmlns=""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xmlns=""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xmlns=""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xmlns=""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xmlns=""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xmlns=""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xmlns=""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xmlns=""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xmlns=""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xmlns=""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xmlns=""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xmlns=""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xmlns=""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xmlns=""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xmlns=""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xmlns=""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xmlns=""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xmlns=""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xmlns=""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xmlns=""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xmlns=""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xmlns=""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xmlns=""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xmlns=""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xmlns=""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xmlns=""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xmlns=""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xmlns=""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xmlns=""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xmlns=""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xmlns=""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xmlns=""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xmlns=""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xmlns=""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xmlns=""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xmlns=""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xmlns=""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xmlns=""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xmlns=""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xmlns=""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xmlns=""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xmlns=""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xmlns=""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xmlns=""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xmlns=""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xmlns=""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xmlns=""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xmlns=""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xmlns=""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xmlns=""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xmlns=""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xmlns=""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xmlns=""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xmlns=""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xmlns=""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xmlns=""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xmlns=""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xmlns=""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xmlns=""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xmlns=""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xmlns=""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xmlns=""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xmlns=""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xmlns=""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xmlns=""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xmlns=""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xmlns=""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xmlns=""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xmlns=""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xmlns=""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xmlns=""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xmlns=""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xmlns=""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xmlns=""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xmlns=""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xmlns=""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xmlns=""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xmlns=""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xmlns=""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xmlns=""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xmlns=""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xmlns=""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xmlns=""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xmlns=""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xmlns=""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xmlns=""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xmlns=""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xmlns=""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xmlns=""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xmlns=""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xmlns=""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xmlns=""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xmlns=""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xmlns=""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xmlns=""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xmlns=""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xmlns=""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xmlns=""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xmlns=""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xmlns=""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xmlns=""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xmlns=""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xmlns=""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xmlns=""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xmlns=""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xmlns=""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xmlns=""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xmlns=""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xmlns=""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xmlns=""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xmlns=""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xmlns=""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xmlns=""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xmlns=""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xmlns=""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xmlns=""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xmlns=""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xmlns=""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xmlns=""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xmlns=""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xmlns=""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xmlns=""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xmlns=""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xmlns=""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xmlns=""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xmlns=""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xmlns=""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xmlns=""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xmlns=""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xmlns=""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xmlns=""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xmlns=""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xmlns=""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xmlns=""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xmlns=""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xmlns=""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xmlns=""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xmlns=""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xmlns=""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xmlns=""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xmlns=""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xmlns=""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xmlns=""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xmlns=""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xmlns=""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xmlns=""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xmlns=""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xmlns=""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xmlns=""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xmlns=""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xmlns=""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xmlns=""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xmlns=""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xmlns=""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xmlns=""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xmlns=""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xmlns=""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xmlns=""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xmlns=""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xmlns=""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xmlns=""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xmlns=""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xmlns=""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xmlns=""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xmlns=""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xmlns=""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xmlns=""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xmlns=""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xmlns=""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xmlns=""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xmlns=""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xmlns=""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xmlns=""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xmlns=""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xmlns=""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xmlns=""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xmlns=""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xmlns=""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xmlns=""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xmlns=""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xmlns=""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xmlns=""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xmlns=""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xmlns=""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xmlns=""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xmlns=""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xmlns=""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xmlns=""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xmlns=""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xmlns=""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xmlns=""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xmlns=""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xmlns=""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xmlns=""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xmlns=""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xmlns=""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xmlns=""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xmlns=""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xmlns=""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xmlns=""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xmlns=""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xmlns=""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xmlns=""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xmlns=""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xmlns=""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xmlns=""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xmlns=""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xmlns=""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xmlns=""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xmlns=""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xmlns=""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xmlns=""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xmlns=""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xmlns=""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xmlns=""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xmlns=""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xmlns=""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xmlns=""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xmlns=""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xmlns=""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xmlns=""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xmlns=""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xmlns=""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xmlns=""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xmlns=""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xmlns=""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xmlns=""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xmlns=""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xmlns=""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xmlns=""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xmlns=""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xmlns=""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xmlns=""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xmlns=""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xmlns=""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xmlns=""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topLeftCell="A4"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2" t="s">
        <v>244</v>
      </c>
      <c r="C9" s="193"/>
      <c r="D9" s="193"/>
      <c r="E9" s="193"/>
      <c r="F9" s="193"/>
      <c r="G9" s="193"/>
      <c r="H9" s="193"/>
      <c r="I9" s="193"/>
      <c r="J9" s="193"/>
      <c r="K9" s="193"/>
      <c r="L9" s="193"/>
      <c r="M9" s="193"/>
      <c r="N9" s="193"/>
    </row>
    <row r="10" spans="1:64" ht="28.7" customHeight="1"/>
    <row r="11" spans="1:64" ht="86.25" customHeight="1">
      <c r="B11" s="193" t="s">
        <v>3</v>
      </c>
      <c r="C11" s="193"/>
      <c r="D11" s="193"/>
      <c r="E11" s="193"/>
      <c r="F11" s="193"/>
      <c r="G11" s="193"/>
      <c r="H11" s="193"/>
      <c r="I11" s="193"/>
      <c r="J11" s="193"/>
      <c r="K11" s="193"/>
      <c r="L11" s="193"/>
      <c r="M11" s="193"/>
      <c r="N11" s="193"/>
    </row>
    <row r="13" spans="1:64" ht="269.25" customHeight="1">
      <c r="B13" s="194" t="s">
        <v>245</v>
      </c>
      <c r="C13" s="194"/>
      <c r="D13" s="194"/>
      <c r="E13" s="194"/>
      <c r="F13" s="194"/>
      <c r="G13" s="194"/>
      <c r="H13" s="194"/>
      <c r="I13" s="194"/>
      <c r="J13" s="194"/>
      <c r="K13" s="194"/>
      <c r="L13" s="194"/>
      <c r="M13" s="194"/>
      <c r="N13" s="194"/>
    </row>
    <row r="15" spans="1:64" ht="87.75" customHeight="1">
      <c r="B15" s="194" t="s">
        <v>246</v>
      </c>
      <c r="C15" s="195"/>
      <c r="D15" s="195"/>
      <c r="E15" s="195"/>
      <c r="F15" s="195"/>
      <c r="G15" s="195"/>
      <c r="H15" s="195"/>
      <c r="I15" s="195"/>
      <c r="J15" s="195"/>
      <c r="K15" s="195"/>
      <c r="L15" s="195"/>
      <c r="M15" s="195"/>
      <c r="N15" s="195"/>
    </row>
    <row r="17" spans="2:14" ht="29.25" customHeight="1">
      <c r="B17" s="195" t="s">
        <v>4</v>
      </c>
      <c r="C17" s="195"/>
      <c r="D17" s="195"/>
      <c r="E17" s="195"/>
      <c r="F17" s="195"/>
      <c r="G17" s="195"/>
      <c r="H17" s="195"/>
      <c r="I17" s="195"/>
      <c r="J17" s="195"/>
      <c r="K17" s="195"/>
      <c r="L17" s="195"/>
      <c r="M17" s="195"/>
      <c r="N17" s="195"/>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https://www.comunidad.madrid/hospital/ninojesus/</v>
      </c>
      <c r="C3" s="36" t="str">
        <f>RESULTADOS!D19</f>
        <v>Falla</v>
      </c>
      <c r="D3" s="36" t="str">
        <f>RESULTADOS!E19</f>
        <v>N/A</v>
      </c>
      <c r="E3" s="36" t="str">
        <f>RESULTADOS!F19</f>
        <v>N/A</v>
      </c>
      <c r="F3" s="36" t="str">
        <f>RESULTADOS!G19</f>
        <v>N/A</v>
      </c>
      <c r="G3" s="36" t="str">
        <f>RESULTADOS!H19</f>
        <v>Falla</v>
      </c>
      <c r="H3" s="36" t="str">
        <f>RESULTADOS!I19</f>
        <v>Pasa</v>
      </c>
      <c r="I3" s="36" t="str">
        <f>RESULTADOS!J19</f>
        <v>Falla</v>
      </c>
      <c r="J3" s="36" t="str">
        <f>RESULTADOS!K19</f>
        <v>Pasa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https://www.comunidad.madrid/hospital/ninojesus/</v>
      </c>
      <c r="AK3" t="str">
        <f>RESULTADOS!D60</f>
        <v>N/A</v>
      </c>
      <c r="AL3" t="str">
        <f>RESULTADOS!E60</f>
        <v>N/A</v>
      </c>
      <c r="AM3" t="str">
        <f>RESULTADOS!F60</f>
        <v>N/A</v>
      </c>
      <c r="AN3" t="str">
        <f>RESULTADOS!G60</f>
        <v>N/A</v>
      </c>
      <c r="AO3" t="str">
        <f>RESULTADOS!H60</f>
        <v>Pasa</v>
      </c>
      <c r="AP3" t="str">
        <f>RESULTADOS!I60</f>
        <v>Falla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https://www.comunidad.madrid/hospital/ninojesus/ciudadanos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Falla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https://www.comunidad.madrid/hospital/ninojesus/ciudadanos</v>
      </c>
      <c r="AK4" t="str">
        <f>RESULTADOS!D61</f>
        <v>N/A</v>
      </c>
      <c r="AL4" t="str">
        <f>RESULTADOS!E61</f>
        <v>N/A</v>
      </c>
      <c r="AM4" t="str">
        <f>RESULTADOS!F61</f>
        <v>N/A</v>
      </c>
      <c r="AN4" t="str">
        <f>RESULTADOS!G61</f>
        <v>N/A</v>
      </c>
      <c r="AO4" t="str">
        <f>RESULTADOS!H61</f>
        <v>Pasa</v>
      </c>
      <c r="AP4" t="str">
        <f>RESULTADOS!I61</f>
        <v>Falla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https://www.comunidad.madrid/hospital/ninojesus/profesionales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https://www.comunidad.madrid/hospital/ninojesus/profesionales</v>
      </c>
      <c r="AK5" t="str">
        <f>RESULTADOS!D62</f>
        <v>N/A</v>
      </c>
      <c r="AL5" t="str">
        <f>RESULTADOS!E62</f>
        <v>N/A</v>
      </c>
      <c r="AM5" t="str">
        <f>RESULTADOS!F62</f>
        <v>N/A</v>
      </c>
      <c r="AN5" t="str">
        <f>RESULTADOS!G62</f>
        <v>N/A</v>
      </c>
      <c r="AO5" t="str">
        <f>RESULTADOS!H62</f>
        <v>Pasa</v>
      </c>
      <c r="AP5" t="str">
        <f>RESULTADOS!I62</f>
        <v>Falla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Comunicación</v>
      </c>
      <c r="B6" s="50" t="str">
        <f>RESULTADOS!C22</f>
        <v>https://www.comunidad.madrid/hospital/ninojesus/comunicacion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Comunicación</v>
      </c>
      <c r="AJ6" s="51" t="str">
        <f>RESULTADOS!C63</f>
        <v>https://www.comunidad.madrid/hospital/ninojesus/comunicacion</v>
      </c>
      <c r="AK6" t="str">
        <f>RESULTADOS!D63</f>
        <v>N/A</v>
      </c>
      <c r="AL6" t="str">
        <f>RESULTADOS!E63</f>
        <v>N/A</v>
      </c>
      <c r="AM6" t="str">
        <f>RESULTADOS!F63</f>
        <v>N/A</v>
      </c>
      <c r="AN6" t="str">
        <f>RESULTADOS!G63</f>
        <v>N/A</v>
      </c>
      <c r="AO6" t="str">
        <f>RESULTADOS!H63</f>
        <v>Pasa</v>
      </c>
      <c r="AP6" t="str">
        <f>RESULTADOS!I63</f>
        <v>Falla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https://www.comunidad.madrid/hospital/ninojesus/nosotros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Falla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Falla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https://www.comunidad.madrid/hospital/ninojesus/nosotros</v>
      </c>
      <c r="AK7" t="str">
        <f>RESULTADOS!D64</f>
        <v>N/A</v>
      </c>
      <c r="AL7" t="str">
        <f>RESULTADOS!E64</f>
        <v>N/A</v>
      </c>
      <c r="AM7" t="str">
        <f>RESULTADOS!F64</f>
        <v>N/A</v>
      </c>
      <c r="AN7" t="str">
        <f>RESULTADOS!G64</f>
        <v>N/A</v>
      </c>
      <c r="AO7" t="str">
        <f>RESULTADOS!H64</f>
        <v>Pasa</v>
      </c>
      <c r="AP7" t="str">
        <f>RESULTADOS!I64</f>
        <v>Falla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Transparencia</v>
      </c>
      <c r="B8" s="50" t="str">
        <f>RESULTADOS!C24</f>
        <v>https://www.comunidad.madrid/hospital/ninojesus/nosotros/transparencia</v>
      </c>
      <c r="C8" s="50" t="str">
        <f>RESULTADOS!D24</f>
        <v>Pasa</v>
      </c>
      <c r="D8" s="36" t="str">
        <f>RESULTADOS!E24</f>
        <v>N/A</v>
      </c>
      <c r="E8" s="36" t="str">
        <f>RESULTADOS!F24</f>
        <v>N/A</v>
      </c>
      <c r="F8" s="36" t="str">
        <f>RESULTADOS!G24</f>
        <v>N/A</v>
      </c>
      <c r="G8" s="36" t="str">
        <f>RESULTADOS!H24</f>
        <v>Falla</v>
      </c>
      <c r="H8" s="36" t="str">
        <f>RESULTADOS!I24</f>
        <v>Pasa</v>
      </c>
      <c r="I8" s="36" t="str">
        <f>RESULTADOS!J24</f>
        <v>Falla</v>
      </c>
      <c r="J8" s="36" t="str">
        <f>RESULTADOS!K24</f>
        <v>Pasa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Transparencia</v>
      </c>
      <c r="AJ8" s="51" t="str">
        <f>RESULTADOS!C65</f>
        <v>https://www.comunidad.madrid/hospital/ninojesus/nosotros/transparencia</v>
      </c>
      <c r="AK8" t="str">
        <f>RESULTADOS!D65</f>
        <v>N/A</v>
      </c>
      <c r="AL8" t="str">
        <f>RESULTADOS!E65</f>
        <v>N/A</v>
      </c>
      <c r="AM8" t="str">
        <f>RESULTADOS!F65</f>
        <v>N/A</v>
      </c>
      <c r="AN8" t="str">
        <f>RESULTADOS!G65</f>
        <v>N/A</v>
      </c>
      <c r="AO8" t="str">
        <f>RESULTADOS!H65</f>
        <v>Pasa</v>
      </c>
      <c r="AP8" t="str">
        <f>RESULTADOS!I65</f>
        <v>Falla</v>
      </c>
      <c r="AQ8" t="str">
        <f>RESULTADOS!J65</f>
        <v>N/A</v>
      </c>
      <c r="AR8" t="str">
        <f>RESULTADOS!K65</f>
        <v>Pasa</v>
      </c>
      <c r="AS8" t="str">
        <f>RESULTADOS!L65</f>
        <v>Falla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Voluntariado</v>
      </c>
      <c r="B9" s="50" t="str">
        <f>RESULTADOS!C25</f>
        <v>https://www.comunidad.madrid/hospital/ninojesus/ciudadanos/voluntariado</v>
      </c>
      <c r="C9" s="36" t="str">
        <f>RESULTADOS!D25</f>
        <v>Pasa</v>
      </c>
      <c r="D9" s="36" t="str">
        <f>RESULTADOS!E25</f>
        <v>N/A</v>
      </c>
      <c r="E9" s="36" t="str">
        <f>RESULTADOS!F25</f>
        <v>N/A</v>
      </c>
      <c r="F9" s="36" t="str">
        <f>RESULTADOS!G25</f>
        <v>N/A</v>
      </c>
      <c r="G9" s="36" t="str">
        <f>RESULTADOS!H25</f>
        <v>Falla</v>
      </c>
      <c r="H9" s="36" t="str">
        <f>RESULTADOS!I25</f>
        <v>Pasa</v>
      </c>
      <c r="I9" s="36" t="str">
        <f>RESULTADOS!J25</f>
        <v>Falla</v>
      </c>
      <c r="J9" s="36" t="str">
        <f>RESULTADOS!K25</f>
        <v>Pasa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Voluntariado</v>
      </c>
      <c r="AJ9" s="51" t="str">
        <f>RESULTADOS!C66</f>
        <v>https://www.comunidad.madrid/hospital/ninojesus/ciudadanos/voluntariado</v>
      </c>
      <c r="AK9" t="str">
        <f>RESULTADOS!D66</f>
        <v>N/A</v>
      </c>
      <c r="AL9" t="str">
        <f>RESULTADOS!E66</f>
        <v>N/A</v>
      </c>
      <c r="AM9" t="str">
        <f>RESULTADOS!F66</f>
        <v>N/A</v>
      </c>
      <c r="AN9" t="str">
        <f>RESULTADOS!G66</f>
        <v>N/A</v>
      </c>
      <c r="AO9" t="str">
        <f>RESULTADOS!H66</f>
        <v>Pasa</v>
      </c>
      <c r="AP9" t="str">
        <f>RESULTADOS!I66</f>
        <v>Falla</v>
      </c>
      <c r="AQ9" t="str">
        <f>RESULTADOS!J66</f>
        <v>N/A</v>
      </c>
      <c r="AR9" t="str">
        <f>RESULTADOS!K66</f>
        <v>Pasa</v>
      </c>
      <c r="AS9" t="str">
        <f>RESULTADOS!L66</f>
        <v>Falla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Docencia</v>
      </c>
      <c r="B10" s="50" t="str">
        <f>RESULTADOS!C26</f>
        <v>https://www.comunidad.madrid/hospital/ninojesus/profesionales/docencia</v>
      </c>
      <c r="C10" s="36" t="str">
        <f>RESULTADOS!D26</f>
        <v>Pasa</v>
      </c>
      <c r="D10" s="36" t="str">
        <f>RESULTADOS!E26</f>
        <v>N/A</v>
      </c>
      <c r="E10" s="36" t="str">
        <f>RESULTADOS!F26</f>
        <v>N/A</v>
      </c>
      <c r="F10" s="36" t="str">
        <f>RESULTADOS!G26</f>
        <v>N/A</v>
      </c>
      <c r="G10" s="36" t="str">
        <f>RESULTADOS!H26</f>
        <v>Falla</v>
      </c>
      <c r="H10" s="36" t="str">
        <f>RESULTADOS!I26</f>
        <v>Pasa</v>
      </c>
      <c r="I10" s="36" t="str">
        <f>RESULTADOS!J26</f>
        <v>Falla</v>
      </c>
      <c r="J10" s="36" t="str">
        <f>RESULTADOS!K26</f>
        <v>Pasa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Docencia</v>
      </c>
      <c r="AJ10" s="51" t="str">
        <f>RESULTADOS!C67</f>
        <v>https://www.comunidad.madrid/hospital/ninojesus/profesionales/docencia</v>
      </c>
      <c r="AK10" t="str">
        <f>RESULTADOS!D67</f>
        <v>N/A</v>
      </c>
      <c r="AL10" t="str">
        <f>RESULTADOS!E67</f>
        <v>N/A</v>
      </c>
      <c r="AM10" t="str">
        <f>RESULTADOS!F67</f>
        <v>N/A</v>
      </c>
      <c r="AN10" t="str">
        <f>RESULTADOS!G67</f>
        <v>N/A</v>
      </c>
      <c r="AO10" t="str">
        <f>RESULTADOS!H67</f>
        <v>Pasa</v>
      </c>
      <c r="AP10" t="str">
        <f>RESULTADOS!I67</f>
        <v>Falla</v>
      </c>
      <c r="AQ10" t="str">
        <f>RESULTADOS!J67</f>
        <v>N/A</v>
      </c>
      <c r="AR10" t="str">
        <f>RESULTADOS!K67</f>
        <v>Pasa</v>
      </c>
      <c r="AS10" t="str">
        <f>RESULTADOS!L67</f>
        <v>Falla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Enfermería</v>
      </c>
      <c r="B11" s="50" t="str">
        <f>RESULTADOS!C27</f>
        <v>https://www.comunidad.madrid/hospital/ninojesus/profesionales/enfermeria</v>
      </c>
      <c r="C11" s="36" t="str">
        <f>RESULTADOS!D27</f>
        <v>Pasa</v>
      </c>
      <c r="D11" s="36" t="str">
        <f>RESULTADOS!E27</f>
        <v>N/A</v>
      </c>
      <c r="E11" s="36" t="str">
        <f>RESULTADOS!F27</f>
        <v>N/A</v>
      </c>
      <c r="F11" s="36" t="str">
        <f>RESULTADOS!G27</f>
        <v>N/A</v>
      </c>
      <c r="G11" s="36" t="str">
        <f>RESULTADOS!H27</f>
        <v>Falla</v>
      </c>
      <c r="H11" s="36" t="str">
        <f>RESULTADOS!I27</f>
        <v>Pasa</v>
      </c>
      <c r="I11" s="36" t="str">
        <f>RESULTADOS!J27</f>
        <v>Falla</v>
      </c>
      <c r="J11" s="36" t="str">
        <f>RESULTADOS!K27</f>
        <v>Pasa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Enfermería</v>
      </c>
      <c r="AJ11" s="51" t="str">
        <f>RESULTADOS!C68</f>
        <v>https://www.comunidad.madrid/hospital/ninojesus/profesionales/enfermeria</v>
      </c>
      <c r="AK11" t="str">
        <f>RESULTADOS!D68</f>
        <v>N/A</v>
      </c>
      <c r="AL11" t="str">
        <f>RESULTADOS!E68</f>
        <v>N/A</v>
      </c>
      <c r="AM11" t="str">
        <f>RESULTADOS!F68</f>
        <v>N/A</v>
      </c>
      <c r="AN11" t="str">
        <f>RESULTADOS!G68</f>
        <v>N/A</v>
      </c>
      <c r="AO11" t="str">
        <f>RESULTADOS!H68</f>
        <v>Pasa</v>
      </c>
      <c r="AP11" t="str">
        <f>RESULTADOS!I68</f>
        <v>Falla</v>
      </c>
      <c r="AQ11" t="str">
        <f>RESULTADOS!J68</f>
        <v>N/A</v>
      </c>
      <c r="AR11" t="str">
        <f>RESULTADOS!K68</f>
        <v>Pasa</v>
      </c>
      <c r="AS11" t="str">
        <f>RESULTADOS!L68</f>
        <v>Falla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Videoteca</v>
      </c>
      <c r="B12" s="50" t="str">
        <f>RESULTADOS!C28</f>
        <v>https://www.comunidad.madrid/hospital/ninojesus/videoteca</v>
      </c>
      <c r="C12" s="36" t="str">
        <f>RESULTADOS!D28</f>
        <v>Pasa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Videoteca</v>
      </c>
      <c r="AJ12" s="51" t="str">
        <f>RESULTADOS!C69</f>
        <v>https://www.comunidad.madrid/hospital/ninojesus/videoteca</v>
      </c>
      <c r="AK12" t="str">
        <f>RESULTADOS!D69</f>
        <v>N/A</v>
      </c>
      <c r="AL12" t="str">
        <f>RESULTADOS!E69</f>
        <v>N/A</v>
      </c>
      <c r="AM12" t="str">
        <f>RESULTADOS!F69</f>
        <v>N/A</v>
      </c>
      <c r="AN12" t="str">
        <f>RESULTADOS!G69</f>
        <v>Pasa</v>
      </c>
      <c r="AO12" t="str">
        <f>RESULTADOS!H69</f>
        <v>Pasa</v>
      </c>
      <c r="AP12" t="str">
        <f>RESULTADOS!I69</f>
        <v>Falla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Mapa Web</v>
      </c>
      <c r="B13" s="50" t="str">
        <f>RESULTADOS!C29</f>
        <v>https://www.comunidad.madrid/hospital/ninojesus/sitemap</v>
      </c>
      <c r="C13" s="36" t="str">
        <f>RESULTADOS!D29</f>
        <v>Pasa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Pasa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Mapa Web</v>
      </c>
      <c r="AJ13" s="51" t="str">
        <f>RESULTADOS!C70</f>
        <v>https://www.comunidad.madrid/hospital/ninojesus/sitemap</v>
      </c>
      <c r="AK13" t="str">
        <f>RESULTADOS!D70</f>
        <v>N/A</v>
      </c>
      <c r="AL13" t="str">
        <f>RESULTADOS!E70</f>
        <v>N/A</v>
      </c>
      <c r="AM13" t="str">
        <f>RESULTADOS!F70</f>
        <v>N/A</v>
      </c>
      <c r="AN13" t="str">
        <f>RESULTADOS!G70</f>
        <v>N/A</v>
      </c>
      <c r="AO13" t="str">
        <f>RESULTADOS!H70</f>
        <v>Pasa</v>
      </c>
      <c r="AP13" t="str">
        <f>RESULTADOS!I70</f>
        <v>Falla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Pasa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Noticias</v>
      </c>
      <c r="B14" s="50" t="str">
        <f>RESULTADOS!C30</f>
        <v>https://www.comunidad.madrid/hospital/ninojesus/comunicacion/noticias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Falla</v>
      </c>
      <c r="J14" s="36" t="str">
        <f>RESULTADOS!K30</f>
        <v>Pasa</v>
      </c>
      <c r="K14" s="36" t="str">
        <f>RESULTADOS!L30</f>
        <v>N/A</v>
      </c>
      <c r="L14" s="36" t="str">
        <f>RESULTADOS!M30</f>
        <v>Pasa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Noticias</v>
      </c>
      <c r="AJ14" s="51" t="str">
        <f>RESULTADOS!C71</f>
        <v>https://www.comunidad.madrid/hospital/ninojesus/comunicacion/noticias</v>
      </c>
      <c r="AK14" t="str">
        <f>RESULTADOS!D71</f>
        <v>N/A</v>
      </c>
      <c r="AL14" t="str">
        <f>RESULTADOS!E71</f>
        <v>N/A</v>
      </c>
      <c r="AM14" t="str">
        <f>RESULTADOS!F71</f>
        <v>N/A</v>
      </c>
      <c r="AN14" t="str">
        <f>RESULTADOS!G71</f>
        <v>Pasa</v>
      </c>
      <c r="AO14" t="str">
        <f>RESULTADOS!H71</f>
        <v>Pasa</v>
      </c>
      <c r="AP14" t="str">
        <f>RESULTADOS!I71</f>
        <v>Falla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Pasa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NO CONFORME</v>
      </c>
      <c r="J23" s="36" t="str">
        <f>RESULTADOS!K54</f>
        <v>CONFORME</v>
      </c>
      <c r="K23" s="36" t="str">
        <f>RESULTADOS!L54</f>
        <v>N/A</v>
      </c>
      <c r="L23" s="36" t="str">
        <f>RESULTADOS!M54</f>
        <v>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NO 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NO CONFORME</v>
      </c>
      <c r="AQ23" t="str">
        <f>RESULTADOS!J95</f>
        <v>N/A</v>
      </c>
      <c r="AR23" t="str">
        <f>RESULTADOS!K95</f>
        <v>CONFORME</v>
      </c>
      <c r="AS23" t="str">
        <f>RESULTADOS!L95</f>
        <v>NO 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Niño Jesús</v>
      </c>
      <c r="F29" s="36" t="e">
        <f>#REF!</f>
        <v>#REF!</v>
      </c>
      <c r="G29" s="36" t="str">
        <f>'01.Definición de ámbito'!C29</f>
        <v>https://www.comunidad.madrid/hospital/ninojesus</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https://www.comunidad.madrid/hospital/ninojesus/</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https://www.comunidad.madrid/hospital/ninojesus/ciudadanos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https://www.comunidad.madrid/hospital/ninojesus/profesionales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Comunicación</v>
      </c>
      <c r="B34" s="50" t="str">
        <f>'03.Muestra'!D11</f>
        <v>Pagina tipo</v>
      </c>
      <c r="C34" s="50" t="str">
        <f>'03.Muestra'!E11</f>
        <v>https://www.comunidad.madrid/hospital/ninojesus/comunicacion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https://www.comunidad.madrid/hospital/ninojesus/nosotros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Transparencia</v>
      </c>
      <c r="B36" s="50" t="str">
        <f>'03.Muestra'!D13</f>
        <v>Pagina tipo</v>
      </c>
      <c r="C36" s="50" t="str">
        <f>'03.Muestra'!E13</f>
        <v>https://www.comunidad.madrid/hospital/ninojesus/nosotros/transparencia</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Voluntariado</v>
      </c>
      <c r="B37" s="50" t="str">
        <f>'03.Muestra'!D14</f>
        <v>Pagina tipo</v>
      </c>
      <c r="C37" s="50" t="str">
        <f>'03.Muestra'!E14</f>
        <v>https://www.comunidad.madrid/hospital/ninojesus/ciudadanos/voluntariado</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Docencia</v>
      </c>
      <c r="B38" s="50" t="str">
        <f>'03.Muestra'!D15</f>
        <v>Pagina tipo</v>
      </c>
      <c r="C38" s="50" t="str">
        <f>'03.Muestra'!E15</f>
        <v>https://www.comunidad.madrid/hospital/ninojesus/profesionales/docencia</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Enfermería</v>
      </c>
      <c r="B39" s="50" t="str">
        <f>'03.Muestra'!D16</f>
        <v>Pagina tipo</v>
      </c>
      <c r="C39" s="50" t="str">
        <f>'03.Muestra'!E16</f>
        <v>https://www.comunidad.madrid/hospital/ninojesus/profesionales/enfermeria</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Videoteca</v>
      </c>
      <c r="B40" s="50" t="str">
        <f>'03.Muestra'!D17</f>
        <v>Aleatoria</v>
      </c>
      <c r="C40" s="50" t="str">
        <f>'03.Muestra'!E17</f>
        <v>https://www.comunidad.madrid/hospital/ninojesus/videoteca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Mapa Web</v>
      </c>
      <c r="B41" s="50" t="str">
        <f>'03.Muestra'!D18</f>
        <v>Mapa web</v>
      </c>
      <c r="C41" s="50" t="str">
        <f>'03.Muestra'!E18</f>
        <v>https://www.comunidad.madrid/hospital/ninojesus/sitemap</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Noticias</v>
      </c>
      <c r="B42" s="50" t="str">
        <f>'03.Muestra'!D19</f>
        <v>Mecanismo de comunicación</v>
      </c>
      <c r="C42" s="50" t="str">
        <f>'03.Muestra'!E19</f>
        <v>https://www.comunidad.madrid/hospital/ninojesus/comunicacion/noticias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3" t="s">
        <v>289</v>
      </c>
      <c r="C6" s="193"/>
      <c r="D6" s="193"/>
      <c r="E6" s="193"/>
      <c r="F6" s="193"/>
      <c r="G6" s="193"/>
      <c r="H6" s="193"/>
      <c r="I6" s="193"/>
      <c r="J6" s="193"/>
      <c r="K6" s="193"/>
      <c r="L6" s="193"/>
      <c r="M6" s="193"/>
      <c r="N6" s="193"/>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14</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13</v>
      </c>
      <c r="M3" s="181"/>
      <c r="N3" s="51"/>
      <c r="O3" s="51"/>
      <c r="P3" s="51"/>
      <c r="T3" s="186">
        <f>'03.Muestra'!B8</f>
        <v>1</v>
      </c>
      <c r="U3" s="186" t="str">
        <f>'03.Muestra'!C8</f>
        <v>Páginal principal</v>
      </c>
      <c r="V3" s="186" t="str">
        <f>'03.Muestra'!D8</f>
        <v>Página inicio</v>
      </c>
      <c r="W3" s="186" t="str">
        <f>'03.Muestra'!E8</f>
        <v>https://www.comunidad.madrid/hospital/ninojesus/</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Falla</v>
      </c>
      <c r="AG3" s="184" t="str">
        <f>RESULTADOS!K19</f>
        <v>Pasa</v>
      </c>
      <c r="AH3" s="184" t="str">
        <f>RESULTADOS!L19</f>
        <v>N/A</v>
      </c>
      <c r="AI3" s="184" t="str">
        <f>RESULTADOS!M19</f>
        <v>Pasa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N/A</v>
      </c>
      <c r="BH3" s="184" t="str">
        <f>RESULTADOS!H60</f>
        <v>Pasa</v>
      </c>
      <c r="BI3" s="184" t="str">
        <f>RESULTADOS!I60</f>
        <v>Falla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Pasa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1</v>
      </c>
      <c r="M4" s="181"/>
      <c r="N4" s="51"/>
      <c r="O4" s="51"/>
      <c r="P4" s="51"/>
      <c r="T4" s="186">
        <f>'03.Muestra'!B9</f>
        <v>2</v>
      </c>
      <c r="U4" s="186" t="str">
        <f>'03.Muestra'!C9</f>
        <v>Ciudadanos</v>
      </c>
      <c r="V4" s="186" t="str">
        <f>'03.Muestra'!D9</f>
        <v>Pagina tipo</v>
      </c>
      <c r="W4" s="186" t="str">
        <f>'03.Muestra'!E9</f>
        <v>https://www.comunidad.madrid/hospital/ninojesus/ciudadanos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Pasa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Falla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N/A</v>
      </c>
      <c r="BH4" s="184" t="str">
        <f>RESULTADOS!H61</f>
        <v>Pasa</v>
      </c>
      <c r="BI4" s="184" t="str">
        <f>RESULTADOS!I61</f>
        <v>Falla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Pasa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NO</v>
      </c>
      <c r="M5" s="181"/>
      <c r="N5" s="51"/>
      <c r="O5" s="51"/>
      <c r="P5" s="51"/>
      <c r="T5" s="186">
        <f>'03.Muestra'!B10</f>
        <v>3</v>
      </c>
      <c r="U5" s="186" t="str">
        <f>'03.Muestra'!C10</f>
        <v>Profesionales</v>
      </c>
      <c r="V5" s="186" t="str">
        <f>'03.Muestra'!D10</f>
        <v>Pagina tipo</v>
      </c>
      <c r="W5" s="186" t="str">
        <f>'03.Muestra'!E10</f>
        <v>https://www.comunidad.madrid/hospital/ninojesus/profesionales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Pasa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N/A</v>
      </c>
      <c r="BH5" s="184" t="str">
        <f>RESULTADOS!H62</f>
        <v>Pasa</v>
      </c>
      <c r="BI5" s="184" t="str">
        <f>RESULTADOS!I62</f>
        <v>Falla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Pasa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Comunicación</v>
      </c>
      <c r="V6" s="186" t="str">
        <f>'03.Muestra'!D11</f>
        <v>Pagina tipo</v>
      </c>
      <c r="W6" s="186" t="str">
        <f>'03.Muestra'!E11</f>
        <v>https://www.comunidad.madrid/hospital/ninojesus/comunicacion</v>
      </c>
      <c r="X6" s="186" t="str">
        <f>'03.Muestra'!F11</f>
        <v>Home - Comunicación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Pasa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N/A</v>
      </c>
      <c r="BH6" s="184" t="str">
        <f>RESULTADOS!H63</f>
        <v>Pasa</v>
      </c>
      <c r="BI6" s="184" t="str">
        <f>RESULTADOS!I63</f>
        <v>Falla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Pasa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https://www.comunidad.madrid/hospital/ninojesus/nosotros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Falla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Falla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N/A</v>
      </c>
      <c r="BH7" s="184" t="str">
        <f>RESULTADOS!H64</f>
        <v>Pasa</v>
      </c>
      <c r="BI7" s="184" t="str">
        <f>RESULTADOS!I64</f>
        <v>Falla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Pasa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Transparencia</v>
      </c>
      <c r="V8" s="186" t="str">
        <f>'03.Muestra'!D13</f>
        <v>Pagina tipo</v>
      </c>
      <c r="W8" s="186" t="str">
        <f>'03.Muestra'!E13</f>
        <v>https://www.comunidad.madrid/hospital/ninojesus/nosotros/transparencia</v>
      </c>
      <c r="X8" s="186" t="str">
        <f>'03.Muestra'!F13</f>
        <v>Home - Nosotros - Transparencia</v>
      </c>
      <c r="Y8" s="186">
        <f>'03.Muestra'!G13</f>
        <v>0</v>
      </c>
      <c r="Z8" s="184" t="str">
        <f>RESULTADOS!D24</f>
        <v>Pasa</v>
      </c>
      <c r="AA8" s="184" t="str">
        <f>RESULTADOS!E24</f>
        <v>N/A</v>
      </c>
      <c r="AB8" s="184" t="str">
        <f>RESULTADOS!F24</f>
        <v>N/A</v>
      </c>
      <c r="AC8" s="184" t="str">
        <f>RESULTADOS!G24</f>
        <v>N/A</v>
      </c>
      <c r="AD8" s="184" t="str">
        <f>RESULTADOS!H24</f>
        <v>Falla</v>
      </c>
      <c r="AE8" s="184" t="str">
        <f>RESULTADOS!I24</f>
        <v>Pasa</v>
      </c>
      <c r="AF8" s="184" t="str">
        <f>RESULTADOS!J24</f>
        <v>Falla</v>
      </c>
      <c r="AG8" s="184" t="str">
        <f>RESULTADOS!K24</f>
        <v>Pasa</v>
      </c>
      <c r="AH8" s="184" t="str">
        <f>RESULTADOS!L24</f>
        <v>N/A</v>
      </c>
      <c r="AI8" s="184" t="str">
        <f>RESULTADOS!M24</f>
        <v>Pasa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N/A</v>
      </c>
      <c r="BH8" s="184" t="str">
        <f>RESULTADOS!H65</f>
        <v>Pasa</v>
      </c>
      <c r="BI8" s="184" t="str">
        <f>RESULTADOS!I65</f>
        <v>Falla</v>
      </c>
      <c r="BJ8" s="184" t="str">
        <f>RESULTADOS!J65</f>
        <v>N/A</v>
      </c>
      <c r="BK8" s="184" t="str">
        <f>RESULTADOS!K65</f>
        <v>Pasa</v>
      </c>
      <c r="BL8" s="184" t="str">
        <f>RESULTADOS!L65</f>
        <v>Falla</v>
      </c>
      <c r="BM8" s="184" t="str">
        <f>RESULTADOS!M65</f>
        <v>Pasa</v>
      </c>
      <c r="BN8" s="184" t="str">
        <f>RESULTADOS!N65</f>
        <v>Pasa</v>
      </c>
      <c r="BO8" s="184" t="str">
        <f>RESULTADOS!O65</f>
        <v>Pasa</v>
      </c>
      <c r="BP8" s="184" t="str">
        <f>RESULTADOS!P65</f>
        <v>Pasa</v>
      </c>
      <c r="BQ8" s="184" t="str">
        <f>RESULTADOS!Q65</f>
        <v>Pasa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Voluntariado</v>
      </c>
      <c r="V9" s="186" t="str">
        <f>'03.Muestra'!D14</f>
        <v>Pagina tipo</v>
      </c>
      <c r="W9" s="186" t="str">
        <f>'03.Muestra'!E14</f>
        <v>https://www.comunidad.madrid/hospital/ninojesus/ciudadanos/voluntariado</v>
      </c>
      <c r="X9" s="186" t="str">
        <f>'03.Muestra'!F14</f>
        <v>Home - Ciudadanos - Voluntariado</v>
      </c>
      <c r="Y9" s="186">
        <f>'03.Muestra'!G14</f>
        <v>0</v>
      </c>
      <c r="Z9" s="184" t="str">
        <f>RESULTADOS!D25</f>
        <v>Pasa</v>
      </c>
      <c r="AA9" s="184" t="str">
        <f>RESULTADOS!E25</f>
        <v>N/A</v>
      </c>
      <c r="AB9" s="184" t="str">
        <f>RESULTADOS!F25</f>
        <v>N/A</v>
      </c>
      <c r="AC9" s="184" t="str">
        <f>RESULTADOS!G25</f>
        <v>N/A</v>
      </c>
      <c r="AD9" s="184" t="str">
        <f>RESULTADOS!H25</f>
        <v>Falla</v>
      </c>
      <c r="AE9" s="184" t="str">
        <f>RESULTADOS!I25</f>
        <v>Pasa</v>
      </c>
      <c r="AF9" s="184" t="str">
        <f>RESULTADOS!J25</f>
        <v>Falla</v>
      </c>
      <c r="AG9" s="184" t="str">
        <f>RESULTADOS!K25</f>
        <v>Pasa</v>
      </c>
      <c r="AH9" s="184" t="str">
        <f>RESULTADOS!L25</f>
        <v>N/A</v>
      </c>
      <c r="AI9" s="184" t="str">
        <f>RESULTADOS!M25</f>
        <v>Pasa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N/A</v>
      </c>
      <c r="BH9" s="184" t="str">
        <f>RESULTADOS!H66</f>
        <v>Pasa</v>
      </c>
      <c r="BI9" s="184" t="str">
        <f>RESULTADOS!I66</f>
        <v>Falla</v>
      </c>
      <c r="BJ9" s="184" t="str">
        <f>RESULTADOS!J66</f>
        <v>N/A</v>
      </c>
      <c r="BK9" s="184" t="str">
        <f>RESULTADOS!K66</f>
        <v>Pasa</v>
      </c>
      <c r="BL9" s="184" t="str">
        <f>RESULTADOS!L66</f>
        <v>Falla</v>
      </c>
      <c r="BM9" s="184" t="str">
        <f>RESULTADOS!M66</f>
        <v>Pasa</v>
      </c>
      <c r="BN9" s="184" t="str">
        <f>RESULTADOS!N66</f>
        <v>Pasa</v>
      </c>
      <c r="BO9" s="184" t="str">
        <f>RESULTADOS!O66</f>
        <v>Pasa</v>
      </c>
      <c r="BP9" s="184" t="str">
        <f>RESULTADOS!P66</f>
        <v>Pasa</v>
      </c>
      <c r="BQ9" s="184" t="str">
        <f>RESULTADOS!Q66</f>
        <v>Pasa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Niño Jesús</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Docencia</v>
      </c>
      <c r="V10" s="186" t="str">
        <f>'03.Muestra'!D15</f>
        <v>Pagina tipo</v>
      </c>
      <c r="W10" s="186" t="str">
        <f>'03.Muestra'!E15</f>
        <v>https://www.comunidad.madrid/hospital/ninojesus/profesionales/docencia</v>
      </c>
      <c r="X10" s="186" t="str">
        <f>'03.Muestra'!F15</f>
        <v>Home - Profesionales - Docencia</v>
      </c>
      <c r="Y10" s="186">
        <f>'03.Muestra'!G15</f>
        <v>0</v>
      </c>
      <c r="Z10" s="184" t="str">
        <f>RESULTADOS!D26</f>
        <v>Pasa</v>
      </c>
      <c r="AA10" s="184" t="str">
        <f>RESULTADOS!E26</f>
        <v>N/A</v>
      </c>
      <c r="AB10" s="184" t="str">
        <f>RESULTADOS!F26</f>
        <v>N/A</v>
      </c>
      <c r="AC10" s="184" t="str">
        <f>RESULTADOS!G26</f>
        <v>N/A</v>
      </c>
      <c r="AD10" s="184" t="str">
        <f>RESULTADOS!H26</f>
        <v>Falla</v>
      </c>
      <c r="AE10" s="184" t="str">
        <f>RESULTADOS!I26</f>
        <v>Pasa</v>
      </c>
      <c r="AF10" s="184" t="str">
        <f>RESULTADOS!J26</f>
        <v>Falla</v>
      </c>
      <c r="AG10" s="184" t="str">
        <f>RESULTADOS!K26</f>
        <v>Pasa</v>
      </c>
      <c r="AH10" s="184" t="str">
        <f>RESULTADOS!L26</f>
        <v>N/A</v>
      </c>
      <c r="AI10" s="184" t="str">
        <f>RESULTADOS!M26</f>
        <v>Pasa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N/A</v>
      </c>
      <c r="BH10" s="184" t="str">
        <f>RESULTADOS!H67</f>
        <v>Pasa</v>
      </c>
      <c r="BI10" s="184" t="str">
        <f>RESULTADOS!I67</f>
        <v>Falla</v>
      </c>
      <c r="BJ10" s="184" t="str">
        <f>RESULTADOS!J67</f>
        <v>N/A</v>
      </c>
      <c r="BK10" s="184" t="str">
        <f>RESULTADOS!K67</f>
        <v>Pasa</v>
      </c>
      <c r="BL10" s="184" t="str">
        <f>RESULTADOS!L67</f>
        <v>Falla</v>
      </c>
      <c r="BM10" s="184" t="str">
        <f>RESULTADOS!M67</f>
        <v>Pasa</v>
      </c>
      <c r="BN10" s="184" t="str">
        <f>RESULTADOS!N67</f>
        <v>Pasa</v>
      </c>
      <c r="BO10" s="184" t="str">
        <f>RESULTADOS!O67</f>
        <v>Pasa</v>
      </c>
      <c r="BP10" s="184" t="str">
        <f>RESULTADOS!P67</f>
        <v>Pasa</v>
      </c>
      <c r="BQ10" s="184" t="str">
        <f>RESULTADOS!Q67</f>
        <v>Pasa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https://www.comunidad.madrid/hospital/ninojesus</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Enfermería</v>
      </c>
      <c r="V11" s="186" t="str">
        <f>'03.Muestra'!D16</f>
        <v>Pagina tipo</v>
      </c>
      <c r="W11" s="186" t="str">
        <f>'03.Muestra'!E16</f>
        <v>https://www.comunidad.madrid/hospital/ninojesus/profesionales/enfermeria</v>
      </c>
      <c r="X11" s="186" t="str">
        <f>'03.Muestra'!F16</f>
        <v>Home - Profesionales - Enfermería</v>
      </c>
      <c r="Y11" s="186">
        <f>'03.Muestra'!G16</f>
        <v>0</v>
      </c>
      <c r="Z11" s="184" t="str">
        <f>RESULTADOS!D27</f>
        <v>Pasa</v>
      </c>
      <c r="AA11" s="184" t="str">
        <f>RESULTADOS!E27</f>
        <v>N/A</v>
      </c>
      <c r="AB11" s="184" t="str">
        <f>RESULTADOS!F27</f>
        <v>N/A</v>
      </c>
      <c r="AC11" s="184" t="str">
        <f>RESULTADOS!G27</f>
        <v>N/A</v>
      </c>
      <c r="AD11" s="184" t="str">
        <f>RESULTADOS!H27</f>
        <v>Falla</v>
      </c>
      <c r="AE11" s="184" t="str">
        <f>RESULTADOS!I27</f>
        <v>Pasa</v>
      </c>
      <c r="AF11" s="184" t="str">
        <f>RESULTADOS!J27</f>
        <v>Falla</v>
      </c>
      <c r="AG11" s="184" t="str">
        <f>RESULTADOS!K27</f>
        <v>Pasa</v>
      </c>
      <c r="AH11" s="184" t="str">
        <f>RESULTADOS!L27</f>
        <v>N/A</v>
      </c>
      <c r="AI11" s="184" t="str">
        <f>RESULTADOS!M27</f>
        <v>Pasa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N/A</v>
      </c>
      <c r="BH11" s="184" t="str">
        <f>RESULTADOS!H68</f>
        <v>Pasa</v>
      </c>
      <c r="BI11" s="184" t="str">
        <f>RESULTADOS!I68</f>
        <v>Falla</v>
      </c>
      <c r="BJ11" s="184" t="str">
        <f>RESULTADOS!J68</f>
        <v>N/A</v>
      </c>
      <c r="BK11" s="184" t="str">
        <f>RESULTADOS!K68</f>
        <v>Pasa</v>
      </c>
      <c r="BL11" s="184" t="str">
        <f>RESULTADOS!L68</f>
        <v>Falla</v>
      </c>
      <c r="BM11" s="184" t="str">
        <f>RESULTADOS!M68</f>
        <v>Pasa</v>
      </c>
      <c r="BN11" s="184" t="str">
        <f>RESULTADOS!N68</f>
        <v>Pasa</v>
      </c>
      <c r="BO11" s="184" t="str">
        <f>RESULTADOS!O68</f>
        <v>Pasa</v>
      </c>
      <c r="BP11" s="184" t="str">
        <f>RESULTADOS!P68</f>
        <v>Pasa</v>
      </c>
      <c r="BQ11" s="184" t="str">
        <f>RESULTADOS!Q68</f>
        <v>Pasa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https://www.comunidad.madrid/hospital/ninojesus</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Videoteca</v>
      </c>
      <c r="V12" s="186" t="str">
        <f>'03.Muestra'!D17</f>
        <v>Aleatoria</v>
      </c>
      <c r="W12" s="186" t="str">
        <f>'03.Muestra'!E17</f>
        <v>https://www.comunidad.madrid/hospital/ninojesus/videoteca</v>
      </c>
      <c r="X12" s="186" t="str">
        <f>'03.Muestra'!F17</f>
        <v>Home - Comunicación - Videoteca</v>
      </c>
      <c r="Y12" s="186">
        <f>'03.Muestra'!G17</f>
        <v>0</v>
      </c>
      <c r="Z12" s="184" t="str">
        <f>RESULTADOS!D28</f>
        <v>Pasa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Pasa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Falla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Pasa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9</v>
      </c>
      <c r="M13" s="186">
        <f>RESULTADOS!E8</f>
        <v>7</v>
      </c>
      <c r="N13" s="186">
        <f>RESULTADOS!F8</f>
        <v>14</v>
      </c>
      <c r="O13" s="186">
        <f>RESULTADOS!G8</f>
        <v>0</v>
      </c>
      <c r="P13" s="186">
        <f>RESULTADOS!H8</f>
        <v>0</v>
      </c>
      <c r="T13" s="186">
        <f>'03.Muestra'!B18</f>
        <v>11</v>
      </c>
      <c r="U13" s="186" t="str">
        <f>'03.Muestra'!C18</f>
        <v>Mapa Web</v>
      </c>
      <c r="V13" s="186" t="str">
        <f>'03.Muestra'!D18</f>
        <v>Mapa web</v>
      </c>
      <c r="W13" s="186" t="str">
        <f>'03.Muestra'!E18</f>
        <v>https://www.comunidad.madrid/hospital/ninojesus/sitemap</v>
      </c>
      <c r="X13" s="186" t="str">
        <f>'03.Muestra'!F18</f>
        <v>Home - Mapa Web</v>
      </c>
      <c r="Y13" s="186">
        <f>'03.Muestra'!G18</f>
        <v>0</v>
      </c>
      <c r="Z13" s="184" t="str">
        <f>RESULTADOS!D29</f>
        <v>Pasa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Pasa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N/A</v>
      </c>
      <c r="BH13" s="184" t="str">
        <f>RESULTADOS!H70</f>
        <v>Pasa</v>
      </c>
      <c r="BI13" s="184" t="str">
        <f>RESULTADOS!I70</f>
        <v>Falla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Pasa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Enero de 2022</v>
      </c>
      <c r="E14" s="181" t="s">
        <v>33</v>
      </c>
      <c r="F14" s="183" t="str">
        <f>'02.Tecnologías'!I11</f>
        <v>No</v>
      </c>
      <c r="G14" s="182"/>
      <c r="H14" s="182"/>
      <c r="K14" t="s">
        <v>63</v>
      </c>
      <c r="L14" s="186">
        <f>RESULTADOS!D9</f>
        <v>10</v>
      </c>
      <c r="M14" s="186">
        <f>RESULTADOS!E9</f>
        <v>2</v>
      </c>
      <c r="N14" s="186">
        <f>RESULTADOS!F9</f>
        <v>8</v>
      </c>
      <c r="O14" s="186">
        <f>RESULTADOS!G9</f>
        <v>0</v>
      </c>
      <c r="P14" s="186">
        <f>RESULTADOS!H9</f>
        <v>0</v>
      </c>
      <c r="T14" s="186">
        <f>'03.Muestra'!B19</f>
        <v>12</v>
      </c>
      <c r="U14" s="186" t="str">
        <f>'03.Muestra'!C19</f>
        <v>Noticias</v>
      </c>
      <c r="V14" s="186" t="str">
        <f>'03.Muestra'!D19</f>
        <v>Mecanismo de comunicación</v>
      </c>
      <c r="W14" s="186" t="str">
        <f>'03.Muestra'!E19</f>
        <v>https://www.comunidad.madrid/hospital/ninojesus/comunicacion/noticias</v>
      </c>
      <c r="X14" s="186" t="str">
        <f>'03.Muestra'!F19</f>
        <v xml:space="preserve">Home - Comunicaciones - Noticias </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Falla</v>
      </c>
      <c r="AG14" s="184" t="str">
        <f>RESULTADOS!K30</f>
        <v>Pasa</v>
      </c>
      <c r="AH14" s="184" t="str">
        <f>RESULTADOS!L30</f>
        <v>N/A</v>
      </c>
      <c r="AI14" s="184" t="str">
        <f>RESULTADOS!M30</f>
        <v>Pasa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Falla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Pasa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19 (38 %)</v>
      </c>
      <c r="M15" s="186" t="str">
        <f>RESULTADOS!E10</f>
        <v>9 (18 %)</v>
      </c>
      <c r="N15" s="186" t="str">
        <f>RESULTADOS!F10</f>
        <v>22 (44 %)</v>
      </c>
      <c r="O15" s="186">
        <f>RESULTADOS!G10</f>
        <v>0</v>
      </c>
      <c r="P15" s="186">
        <f>RESULTADOS!H10</f>
        <v>0</v>
      </c>
      <c r="T15" s="186">
        <f>'03.Muestra'!B20</f>
        <v>13</v>
      </c>
      <c r="U15" s="186" t="str">
        <f>'03.Muestra'!C20</f>
        <v>Continuidad asistencial</v>
      </c>
      <c r="V15" s="186" t="str">
        <f>'03.Muestra'!D20</f>
        <v>Otras páginas</v>
      </c>
      <c r="W15" s="186" t="str">
        <f>'03.Muestra'!E20</f>
        <v>https://www.comunidad.madrid/hospital/ninojesus/profesionales/continuidad-asistencial</v>
      </c>
      <c r="X15" s="186" t="str">
        <f>'03.Muestra'!F20</f>
        <v>Home - Profesionales - Continuidad asistencial</v>
      </c>
      <c r="Y15" s="186">
        <f>'03.Muestra'!G20</f>
        <v>0</v>
      </c>
      <c r="Z15" s="184" t="str">
        <f>RESULTADOS!D31</f>
        <v>Pasa</v>
      </c>
      <c r="AA15" s="184" t="str">
        <f>RESULTADOS!E31</f>
        <v>N/A</v>
      </c>
      <c r="AB15" s="184" t="str">
        <f>RESULTADOS!F31</f>
        <v>N/A</v>
      </c>
      <c r="AC15" s="184" t="str">
        <f>RESULTADOS!G31</f>
        <v>N/A</v>
      </c>
      <c r="AD15" s="184" t="str">
        <f>RESULTADOS!H31</f>
        <v>Falla</v>
      </c>
      <c r="AE15" s="184" t="str">
        <f>RESULTADOS!I31</f>
        <v>Pasa</v>
      </c>
      <c r="AF15" s="184" t="str">
        <f>RESULTADOS!J31</f>
        <v>Falla</v>
      </c>
      <c r="AG15" s="184" t="str">
        <f>RESULTADOS!K31</f>
        <v>Pasa</v>
      </c>
      <c r="AH15" s="184" t="str">
        <f>RESULTADOS!L31</f>
        <v>N/A</v>
      </c>
      <c r="AI15" s="184" t="str">
        <f>RESULTADOS!M31</f>
        <v>Pasa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N/A</v>
      </c>
      <c r="BH15" s="184" t="str">
        <f>RESULTADOS!H72</f>
        <v>Pasa</v>
      </c>
      <c r="BI15" s="184" t="str">
        <f>RESULTADOS!I72</f>
        <v>Falla</v>
      </c>
      <c r="BJ15" s="184" t="str">
        <f>RESULTADOS!J72</f>
        <v>N/A</v>
      </c>
      <c r="BK15" s="184" t="str">
        <f>RESULTADOS!K72</f>
        <v>Pasa</v>
      </c>
      <c r="BL15" s="184" t="str">
        <f>RESULTADOS!L72</f>
        <v>Falla</v>
      </c>
      <c r="BM15" s="184" t="str">
        <f>RESULTADOS!M72</f>
        <v>Pasa</v>
      </c>
      <c r="BN15" s="184" t="str">
        <f>RESULTADOS!N72</f>
        <v>Pasa</v>
      </c>
      <c r="BO15" s="184" t="str">
        <f>RESULTADOS!O72</f>
        <v>Pasa</v>
      </c>
      <c r="BP15" s="184" t="str">
        <f>RESULTADOS!P72</f>
        <v>Pasa</v>
      </c>
      <c r="BQ15" s="184" t="str">
        <f>RESULTADOS!Q72</f>
        <v>Pasa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Buscador</v>
      </c>
      <c r="V16" s="186" t="str">
        <f>'03.Muestra'!D21</f>
        <v>Búsqueda</v>
      </c>
      <c r="W16" s="186" t="str">
        <f>'03.Muestra'!E21</f>
        <v>https://www.comunidad.madrid/hospital/ninojesus/buscar?search_api_fulltext=covid&amp;nombre=</v>
      </c>
      <c r="X16" s="186" t="str">
        <f>'03.Muestra'!F21</f>
        <v>Home - Búsqueda: Covid</v>
      </c>
      <c r="Y16" s="186">
        <f>'03.Muestra'!G21</f>
        <v>0</v>
      </c>
      <c r="Z16" s="184" t="str">
        <f>RESULTADOS!D32</f>
        <v>Pasa</v>
      </c>
      <c r="AA16" s="184" t="str">
        <f>RESULTADOS!E32</f>
        <v>N/A</v>
      </c>
      <c r="AB16" s="184" t="str">
        <f>RESULTADOS!F32</f>
        <v>N/A</v>
      </c>
      <c r="AC16" s="184" t="str">
        <f>RESULTADOS!G32</f>
        <v>N/A</v>
      </c>
      <c r="AD16" s="184" t="str">
        <f>RESULTADOS!H32</f>
        <v>Falla</v>
      </c>
      <c r="AE16" s="184" t="str">
        <f>RESULTADOS!I32</f>
        <v>Pasa</v>
      </c>
      <c r="AF16" s="184" t="str">
        <f>RESULTADOS!J32</f>
        <v>Falla</v>
      </c>
      <c r="AG16" s="184" t="str">
        <f>RESULTADOS!K32</f>
        <v>Pasa</v>
      </c>
      <c r="AH16" s="184" t="str">
        <f>RESULTADOS!L32</f>
        <v>N/A</v>
      </c>
      <c r="AI16" s="184" t="str">
        <f>RESULTADOS!M32</f>
        <v>Pasa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Falla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Pasa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f>'03.Muestra'!C22</f>
        <v>0</v>
      </c>
      <c r="V17" s="186">
        <f>'03.Muestra'!D22</f>
        <v>0</v>
      </c>
      <c r="W17" s="186">
        <f>'03.Muestra'!E22</f>
        <v>0</v>
      </c>
      <c r="X17" s="186">
        <f>'03.Muestra'!F22</f>
        <v>0</v>
      </c>
      <c r="Y17" s="186">
        <f>'03.Muestra'!G22</f>
        <v>0</v>
      </c>
      <c r="Z17" s="184" t="str">
        <f>RESULTADOS!D33</f>
        <v/>
      </c>
      <c r="AA17" s="184" t="str">
        <f>RESULTADOS!E33</f>
        <v/>
      </c>
      <c r="AB17" s="184" t="str">
        <f>RESULTADOS!F33</f>
        <v/>
      </c>
      <c r="AC17" s="184" t="str">
        <f>RESULTADOS!G33</f>
        <v/>
      </c>
      <c r="AD17" s="184" t="str">
        <f>RESULTADOS!H33</f>
        <v/>
      </c>
      <c r="AE17" s="184" t="str">
        <f>RESULTADOS!I33</f>
        <v/>
      </c>
      <c r="AF17" s="184" t="str">
        <f>RESULTADOS!J33</f>
        <v/>
      </c>
      <c r="AG17" s="184" t="str">
        <f>RESULTADOS!K33</f>
        <v/>
      </c>
      <c r="AH17" s="184" t="str">
        <f>RESULTADOS!L33</f>
        <v/>
      </c>
      <c r="AI17" s="184" t="str">
        <f>RESULTADOS!M33</f>
        <v/>
      </c>
      <c r="AJ17" s="184" t="str">
        <f>RESULTADOS!N33</f>
        <v/>
      </c>
      <c r="AK17" s="184" t="str">
        <f>RESULTADOS!O33</f>
        <v/>
      </c>
      <c r="AL17" s="184" t="str">
        <f>RESULTADOS!P33</f>
        <v/>
      </c>
      <c r="AM17" s="184" t="str">
        <f>RESULTADOS!Q33</f>
        <v/>
      </c>
      <c r="AN17" s="184" t="str">
        <f>RESULTADOS!R33</f>
        <v/>
      </c>
      <c r="AO17" s="184" t="str">
        <f>RESULTADOS!S33</f>
        <v/>
      </c>
      <c r="AP17" s="184" t="str">
        <f>RESULTADOS!T33</f>
        <v/>
      </c>
      <c r="AQ17" s="184" t="str">
        <f>RESULTADOS!U33</f>
        <v/>
      </c>
      <c r="AR17" s="184" t="str">
        <f>RESULTADOS!V33</f>
        <v/>
      </c>
      <c r="AS17" s="184" t="str">
        <f>RESULTADOS!W33</f>
        <v/>
      </c>
      <c r="AT17" s="184" t="str">
        <f>RESULTADOS!X33</f>
        <v/>
      </c>
      <c r="AU17" s="184" t="str">
        <f>RESULTADOS!Y33</f>
        <v/>
      </c>
      <c r="AV17" s="184" t="str">
        <f>RESULTADOS!Z33</f>
        <v/>
      </c>
      <c r="AW17" s="184" t="str">
        <f>RESULTADOS!AA33</f>
        <v/>
      </c>
      <c r="AX17" s="184" t="str">
        <f>RESULTADOS!AB33</f>
        <v/>
      </c>
      <c r="AY17" s="184" t="str">
        <f>RESULTADOS!AC33</f>
        <v/>
      </c>
      <c r="AZ17" s="184" t="str">
        <f>RESULTADOS!AD33</f>
        <v/>
      </c>
      <c r="BA17" s="184" t="str">
        <f>RESULTADOS!AE33</f>
        <v/>
      </c>
      <c r="BB17" s="184" t="str">
        <f>RESULTADOS!AF33</f>
        <v/>
      </c>
      <c r="BC17" s="184" t="str">
        <f>RESULTADOS!AG33</f>
        <v/>
      </c>
      <c r="BD17" s="184" t="str">
        <f>RESULTADOS!D74</f>
        <v/>
      </c>
      <c r="BE17" s="184" t="str">
        <f>RESULTADOS!E74</f>
        <v/>
      </c>
      <c r="BF17" s="184" t="str">
        <f>RESULTADOS!F74</f>
        <v/>
      </c>
      <c r="BG17" s="184" t="str">
        <f>RESULTADOS!G74</f>
        <v/>
      </c>
      <c r="BH17" s="184" t="str">
        <f>RESULTADOS!H74</f>
        <v/>
      </c>
      <c r="BI17" s="184" t="str">
        <f>RESULTADOS!I74</f>
        <v/>
      </c>
      <c r="BJ17" s="184" t="str">
        <f>RESULTADOS!J74</f>
        <v/>
      </c>
      <c r="BK17" s="184" t="str">
        <f>RESULTADOS!K74</f>
        <v/>
      </c>
      <c r="BL17" s="184" t="str">
        <f>RESULTADOS!L74</f>
        <v/>
      </c>
      <c r="BM17" s="184" t="str">
        <f>RESULTADOS!M74</f>
        <v/>
      </c>
      <c r="BN17" s="184" t="str">
        <f>RESULTADOS!N74</f>
        <v/>
      </c>
      <c r="BO17" s="184" t="str">
        <f>RESULTADOS!O74</f>
        <v/>
      </c>
      <c r="BP17" s="184" t="str">
        <f>RESULTADOS!P74</f>
        <v/>
      </c>
      <c r="BQ17" s="184" t="str">
        <f>RESULTADOS!Q74</f>
        <v/>
      </c>
      <c r="BR17" s="184" t="str">
        <f>RESULTADOS!R74</f>
        <v/>
      </c>
      <c r="BS17" s="184" t="str">
        <f>RESULTADOS!S74</f>
        <v/>
      </c>
      <c r="BT17" s="184" t="str">
        <f>RESULTADOS!T74</f>
        <v/>
      </c>
      <c r="BU17" s="184" t="str">
        <f>RESULTADOS!U74</f>
        <v/>
      </c>
      <c r="BV17" s="184" t="str">
        <f>RESULTADOS!V74</f>
        <v/>
      </c>
      <c r="BW17" s="184" t="str">
        <f>RESULTADOS!W74</f>
        <v/>
      </c>
    </row>
    <row r="18" spans="3:75">
      <c r="C18" s="181" t="s">
        <v>8</v>
      </c>
      <c r="D18" s="183" t="str">
        <f>'01.Definición de ámbito'!D48</f>
        <v>No</v>
      </c>
      <c r="K18" t="s">
        <v>61</v>
      </c>
      <c r="L18" s="186">
        <f ca="1">RESULTADOS!K8</f>
        <v>291</v>
      </c>
      <c r="M18" s="186">
        <f ca="1">RESULTADOS!L8</f>
        <v>0.4157142857142857</v>
      </c>
      <c r="T18" s="186">
        <f>'03.Muestra'!B23</f>
        <v>16</v>
      </c>
      <c r="U18" s="186">
        <f>'03.Muestra'!C23</f>
        <v>0</v>
      </c>
      <c r="V18" s="186">
        <f>'03.Muestra'!D23</f>
        <v>0</v>
      </c>
      <c r="W18" s="186">
        <f>'03.Muestra'!E23</f>
        <v>0</v>
      </c>
      <c r="X18" s="186">
        <f>'03.Muestra'!F23</f>
        <v>0</v>
      </c>
      <c r="Y18" s="186">
        <f>'03.Muestra'!G23</f>
        <v>0</v>
      </c>
      <c r="Z18" s="184" t="str">
        <f>RESULTADOS!D34</f>
        <v/>
      </c>
      <c r="AA18" s="184" t="str">
        <f>RESULTADOS!E34</f>
        <v/>
      </c>
      <c r="AB18" s="184" t="str">
        <f>RESULTADOS!F34</f>
        <v/>
      </c>
      <c r="AC18" s="184" t="str">
        <f>RESULTADOS!G34</f>
        <v/>
      </c>
      <c r="AD18" s="184" t="str">
        <f>RESULTADOS!H34</f>
        <v/>
      </c>
      <c r="AE18" s="184" t="str">
        <f>RESULTADOS!I34</f>
        <v/>
      </c>
      <c r="AF18" s="184" t="str">
        <f>RESULTADOS!J34</f>
        <v/>
      </c>
      <c r="AG18" s="184" t="str">
        <f>RESULTADOS!K34</f>
        <v/>
      </c>
      <c r="AH18" s="184" t="str">
        <f>RESULTADOS!L34</f>
        <v/>
      </c>
      <c r="AI18" s="184" t="str">
        <f>RESULTADOS!M34</f>
        <v/>
      </c>
      <c r="AJ18" s="184" t="str">
        <f>RESULTADOS!N34</f>
        <v/>
      </c>
      <c r="AK18" s="184" t="str">
        <f>RESULTADOS!O34</f>
        <v/>
      </c>
      <c r="AL18" s="184" t="str">
        <f>RESULTADOS!P34</f>
        <v/>
      </c>
      <c r="AM18" s="184" t="str">
        <f>RESULTADOS!Q34</f>
        <v/>
      </c>
      <c r="AN18" s="184" t="str">
        <f>RESULTADOS!R34</f>
        <v/>
      </c>
      <c r="AO18" s="184" t="str">
        <f>RESULTADOS!S34</f>
        <v/>
      </c>
      <c r="AP18" s="184" t="str">
        <f>RESULTADOS!T34</f>
        <v/>
      </c>
      <c r="AQ18" s="184" t="str">
        <f>RESULTADOS!U34</f>
        <v/>
      </c>
      <c r="AR18" s="184" t="str">
        <f>RESULTADOS!V34</f>
        <v/>
      </c>
      <c r="AS18" s="184" t="str">
        <f>RESULTADOS!W34</f>
        <v/>
      </c>
      <c r="AT18" s="184" t="str">
        <f>RESULTADOS!X34</f>
        <v/>
      </c>
      <c r="AU18" s="184" t="str">
        <f>RESULTADOS!Y34</f>
        <v/>
      </c>
      <c r="AV18" s="184" t="str">
        <f>RESULTADOS!Z34</f>
        <v/>
      </c>
      <c r="AW18" s="184" t="str">
        <f>RESULTADOS!AA34</f>
        <v/>
      </c>
      <c r="AX18" s="184" t="str">
        <f>RESULTADOS!AB34</f>
        <v/>
      </c>
      <c r="AY18" s="184" t="str">
        <f>RESULTADOS!AC34</f>
        <v/>
      </c>
      <c r="AZ18" s="184" t="str">
        <f>RESULTADOS!AD34</f>
        <v/>
      </c>
      <c r="BA18" s="184" t="str">
        <f>RESULTADOS!AE34</f>
        <v/>
      </c>
      <c r="BB18" s="184" t="str">
        <f>RESULTADOS!AF34</f>
        <v/>
      </c>
      <c r="BC18" s="184" t="str">
        <f>RESULTADOS!AG34</f>
        <v/>
      </c>
      <c r="BD18" s="184" t="str">
        <f>RESULTADOS!D75</f>
        <v/>
      </c>
      <c r="BE18" s="184" t="str">
        <f>RESULTADOS!E75</f>
        <v/>
      </c>
      <c r="BF18" s="184" t="str">
        <f>RESULTADOS!F75</f>
        <v/>
      </c>
      <c r="BG18" s="184" t="str">
        <f>RESULTADOS!G75</f>
        <v/>
      </c>
      <c r="BH18" s="184" t="str">
        <f>RESULTADOS!H75</f>
        <v/>
      </c>
      <c r="BI18" s="184" t="str">
        <f>RESULTADOS!I75</f>
        <v/>
      </c>
      <c r="BJ18" s="184" t="str">
        <f>RESULTADOS!J75</f>
        <v/>
      </c>
      <c r="BK18" s="184" t="str">
        <f>RESULTADOS!K75</f>
        <v/>
      </c>
      <c r="BL18" s="184" t="str">
        <f>RESULTADOS!L75</f>
        <v/>
      </c>
      <c r="BM18" s="184" t="str">
        <f>RESULTADOS!M75</f>
        <v/>
      </c>
      <c r="BN18" s="184" t="str">
        <f>RESULTADOS!N75</f>
        <v/>
      </c>
      <c r="BO18" s="184" t="str">
        <f>RESULTADOS!O75</f>
        <v/>
      </c>
      <c r="BP18" s="184" t="str">
        <f>RESULTADOS!P75</f>
        <v/>
      </c>
      <c r="BQ18" s="184" t="str">
        <f>RESULTADOS!Q75</f>
        <v/>
      </c>
      <c r="BR18" s="184" t="str">
        <f>RESULTADOS!R75</f>
        <v/>
      </c>
      <c r="BS18" s="184" t="str">
        <f>RESULTADOS!S75</f>
        <v/>
      </c>
      <c r="BT18" s="184" t="str">
        <f>RESULTADOS!T75</f>
        <v/>
      </c>
      <c r="BU18" s="184" t="str">
        <f>RESULTADOS!U75</f>
        <v/>
      </c>
      <c r="BV18" s="184" t="str">
        <f>RESULTADOS!V75</f>
        <v/>
      </c>
      <c r="BW18" s="184" t="str">
        <f>RESULTADOS!W75</f>
        <v/>
      </c>
    </row>
    <row r="19" spans="3:75">
      <c r="C19" s="181" t="s">
        <v>10</v>
      </c>
      <c r="D19" s="183" t="str">
        <f>'01.Definición de ámbito'!D49</f>
        <v>No</v>
      </c>
      <c r="K19" t="s">
        <v>64</v>
      </c>
      <c r="L19" s="186">
        <f ca="1">RESULTADOS!K9</f>
        <v>90</v>
      </c>
      <c r="M19" s="186">
        <f ca="1">RESULTADOS!L9</f>
        <v>0.12857142857142856</v>
      </c>
      <c r="T19" s="186">
        <f>'03.Muestra'!B24</f>
        <v>17</v>
      </c>
      <c r="U19" s="186">
        <f>'03.Muestra'!C24</f>
        <v>0</v>
      </c>
      <c r="V19" s="186">
        <f>'03.Muestra'!D24</f>
        <v>0</v>
      </c>
      <c r="W19" s="186">
        <f>'03.Muestra'!E24</f>
        <v>0</v>
      </c>
      <c r="X19" s="186">
        <f>'03.Muestra'!F24</f>
        <v>0</v>
      </c>
      <c r="Y19" s="186">
        <f>'03.Muestra'!G24</f>
        <v>0</v>
      </c>
      <c r="Z19" s="184" t="str">
        <f>RESULTADOS!D35</f>
        <v/>
      </c>
      <c r="AA19" s="184" t="str">
        <f>RESULTADOS!E35</f>
        <v/>
      </c>
      <c r="AB19" s="184" t="str">
        <f>RESULTADOS!F35</f>
        <v/>
      </c>
      <c r="AC19" s="184" t="str">
        <f>RESULTADOS!G35</f>
        <v/>
      </c>
      <c r="AD19" s="184" t="str">
        <f>RESULTADOS!H35</f>
        <v/>
      </c>
      <c r="AE19" s="184" t="str">
        <f>RESULTADOS!I35</f>
        <v/>
      </c>
      <c r="AF19" s="184" t="str">
        <f>RESULTADOS!J35</f>
        <v/>
      </c>
      <c r="AG19" s="184" t="str">
        <f>RESULTADOS!K35</f>
        <v/>
      </c>
      <c r="AH19" s="184" t="str">
        <f>RESULTADOS!L35</f>
        <v/>
      </c>
      <c r="AI19" s="184" t="str">
        <f>RESULTADOS!M35</f>
        <v/>
      </c>
      <c r="AJ19" s="184" t="str">
        <f>RESULTADOS!N35</f>
        <v/>
      </c>
      <c r="AK19" s="184" t="str">
        <f>RESULTADOS!O35</f>
        <v/>
      </c>
      <c r="AL19" s="184" t="str">
        <f>RESULTADOS!P35</f>
        <v/>
      </c>
      <c r="AM19" s="184" t="str">
        <f>RESULTADOS!Q35</f>
        <v/>
      </c>
      <c r="AN19" s="184" t="str">
        <f>RESULTADOS!R35</f>
        <v/>
      </c>
      <c r="AO19" s="184" t="str">
        <f>RESULTADOS!S35</f>
        <v/>
      </c>
      <c r="AP19" s="184" t="str">
        <f>RESULTADOS!T35</f>
        <v/>
      </c>
      <c r="AQ19" s="184" t="str">
        <f>RESULTADOS!U35</f>
        <v/>
      </c>
      <c r="AR19" s="184" t="str">
        <f>RESULTADOS!V35</f>
        <v/>
      </c>
      <c r="AS19" s="184" t="str">
        <f>RESULTADOS!W35</f>
        <v/>
      </c>
      <c r="AT19" s="184" t="str">
        <f>RESULTADOS!X35</f>
        <v/>
      </c>
      <c r="AU19" s="184" t="str">
        <f>RESULTADOS!Y35</f>
        <v/>
      </c>
      <c r="AV19" s="184" t="str">
        <f>RESULTADOS!Z35</f>
        <v/>
      </c>
      <c r="AW19" s="184" t="str">
        <f>RESULTADOS!AA35</f>
        <v/>
      </c>
      <c r="AX19" s="184" t="str">
        <f>RESULTADOS!AB35</f>
        <v/>
      </c>
      <c r="AY19" s="184" t="str">
        <f>RESULTADOS!AC35</f>
        <v/>
      </c>
      <c r="AZ19" s="184" t="str">
        <f>RESULTADOS!AD35</f>
        <v/>
      </c>
      <c r="BA19" s="184" t="str">
        <f>RESULTADOS!AE35</f>
        <v/>
      </c>
      <c r="BB19" s="184" t="str">
        <f>RESULTADOS!AF35</f>
        <v/>
      </c>
      <c r="BC19" s="184" t="str">
        <f>RESULTADOS!AG35</f>
        <v/>
      </c>
      <c r="BD19" s="184" t="str">
        <f>RESULTADOS!D76</f>
        <v/>
      </c>
      <c r="BE19" s="184" t="str">
        <f>RESULTADOS!E76</f>
        <v/>
      </c>
      <c r="BF19" s="184" t="str">
        <f>RESULTADOS!F76</f>
        <v/>
      </c>
      <c r="BG19" s="184" t="str">
        <f>RESULTADOS!G76</f>
        <v/>
      </c>
      <c r="BH19" s="184" t="str">
        <f>RESULTADOS!H76</f>
        <v/>
      </c>
      <c r="BI19" s="184" t="str">
        <f>RESULTADOS!I76</f>
        <v/>
      </c>
      <c r="BJ19" s="184" t="str">
        <f>RESULTADOS!J76</f>
        <v/>
      </c>
      <c r="BK19" s="184" t="str">
        <f>RESULTADOS!K76</f>
        <v/>
      </c>
      <c r="BL19" s="184" t="str">
        <f>RESULTADOS!L76</f>
        <v/>
      </c>
      <c r="BM19" s="184" t="str">
        <f>RESULTADOS!M76</f>
        <v/>
      </c>
      <c r="BN19" s="184" t="str">
        <f>RESULTADOS!N76</f>
        <v/>
      </c>
      <c r="BO19" s="184" t="str">
        <f>RESULTADOS!O76</f>
        <v/>
      </c>
      <c r="BP19" s="184" t="str">
        <f>RESULTADOS!P76</f>
        <v/>
      </c>
      <c r="BQ19" s="184" t="str">
        <f>RESULTADOS!Q76</f>
        <v/>
      </c>
      <c r="BR19" s="184" t="str">
        <f>RESULTADOS!R76</f>
        <v/>
      </c>
      <c r="BS19" s="184" t="str">
        <f>RESULTADOS!S76</f>
        <v/>
      </c>
      <c r="BT19" s="184" t="str">
        <f>RESULTADOS!T76</f>
        <v/>
      </c>
      <c r="BU19" s="184" t="str">
        <f>RESULTADOS!U76</f>
        <v/>
      </c>
      <c r="BV19" s="184" t="str">
        <f>RESULTADOS!V76</f>
        <v/>
      </c>
      <c r="BW19" s="184" t="str">
        <f>RESULTADOS!W76</f>
        <v/>
      </c>
    </row>
    <row r="20" spans="3:75">
      <c r="C20" s="181" t="s">
        <v>11</v>
      </c>
      <c r="D20" s="183" t="str">
        <f>'01.Definición de ámbito'!D50</f>
        <v>No</v>
      </c>
      <c r="K20" t="s">
        <v>67</v>
      </c>
      <c r="L20" s="186">
        <f ca="1">RESULTADOS!K10</f>
        <v>319</v>
      </c>
      <c r="M20" s="186">
        <f ca="1">RESULTADOS!L10</f>
        <v>0.45571428571428574</v>
      </c>
      <c r="T20" s="186">
        <f>'03.Muestra'!B25</f>
        <v>18</v>
      </c>
      <c r="U20" s="186">
        <f>'03.Muestra'!C25</f>
        <v>0</v>
      </c>
      <c r="V20" s="186">
        <f>'03.Muestra'!D25</f>
        <v>0</v>
      </c>
      <c r="W20" s="186">
        <f>'03.Muestra'!E25</f>
        <v>0</v>
      </c>
      <c r="X20" s="186">
        <f>'03.Muestra'!F25</f>
        <v>0</v>
      </c>
      <c r="Y20" s="186">
        <f>'03.Muestra'!G25</f>
        <v>0</v>
      </c>
      <c r="Z20" s="184" t="str">
        <f>RESULTADOS!D36</f>
        <v/>
      </c>
      <c r="AA20" s="184" t="str">
        <f>RESULTADOS!E36</f>
        <v/>
      </c>
      <c r="AB20" s="184" t="str">
        <f>RESULTADOS!F36</f>
        <v/>
      </c>
      <c r="AC20" s="184" t="str">
        <f>RESULTADOS!G36</f>
        <v/>
      </c>
      <c r="AD20" s="184" t="str">
        <f>RESULTADOS!H36</f>
        <v/>
      </c>
      <c r="AE20" s="184" t="str">
        <f>RESULTADOS!I36</f>
        <v/>
      </c>
      <c r="AF20" s="184" t="str">
        <f>RESULTADOS!J36</f>
        <v/>
      </c>
      <c r="AG20" s="184" t="str">
        <f>RESULTADOS!K36</f>
        <v/>
      </c>
      <c r="AH20" s="184" t="str">
        <f>RESULTADOS!L36</f>
        <v/>
      </c>
      <c r="AI20" s="184" t="str">
        <f>RESULTADOS!M36</f>
        <v/>
      </c>
      <c r="AJ20" s="184" t="str">
        <f>RESULTADOS!N36</f>
        <v/>
      </c>
      <c r="AK20" s="184" t="str">
        <f>RESULTADOS!O36</f>
        <v/>
      </c>
      <c r="AL20" s="184" t="str">
        <f>RESULTADOS!P36</f>
        <v/>
      </c>
      <c r="AM20" s="184" t="str">
        <f>RESULTADOS!Q36</f>
        <v/>
      </c>
      <c r="AN20" s="184" t="str">
        <f>RESULTADOS!R36</f>
        <v/>
      </c>
      <c r="AO20" s="184" t="str">
        <f>RESULTADOS!S36</f>
        <v/>
      </c>
      <c r="AP20" s="184" t="str">
        <f>RESULTADOS!T36</f>
        <v/>
      </c>
      <c r="AQ20" s="184" t="str">
        <f>RESULTADOS!U36</f>
        <v/>
      </c>
      <c r="AR20" s="184" t="str">
        <f>RESULTADOS!V36</f>
        <v/>
      </c>
      <c r="AS20" s="184" t="str">
        <f>RESULTADOS!W36</f>
        <v/>
      </c>
      <c r="AT20" s="184" t="str">
        <f>RESULTADOS!X36</f>
        <v/>
      </c>
      <c r="AU20" s="184" t="str">
        <f>RESULTADOS!Y36</f>
        <v/>
      </c>
      <c r="AV20" s="184" t="str">
        <f>RESULTADOS!Z36</f>
        <v/>
      </c>
      <c r="AW20" s="184" t="str">
        <f>RESULTADOS!AA36</f>
        <v/>
      </c>
      <c r="AX20" s="184" t="str">
        <f>RESULTADOS!AB36</f>
        <v/>
      </c>
      <c r="AY20" s="184" t="str">
        <f>RESULTADOS!AC36</f>
        <v/>
      </c>
      <c r="AZ20" s="184" t="str">
        <f>RESULTADOS!AD36</f>
        <v/>
      </c>
      <c r="BA20" s="184" t="str">
        <f>RESULTADOS!AE36</f>
        <v/>
      </c>
      <c r="BB20" s="184" t="str">
        <f>RESULTADOS!AF36</f>
        <v/>
      </c>
      <c r="BC20" s="184" t="str">
        <f>RESULTADOS!AG36</f>
        <v/>
      </c>
      <c r="BD20" s="184" t="str">
        <f>RESULTADOS!D77</f>
        <v/>
      </c>
      <c r="BE20" s="184" t="str">
        <f>RESULTADOS!E77</f>
        <v/>
      </c>
      <c r="BF20" s="184" t="str">
        <f>RESULTADOS!F77</f>
        <v/>
      </c>
      <c r="BG20" s="184" t="str">
        <f>RESULTADOS!G77</f>
        <v/>
      </c>
      <c r="BH20" s="184" t="str">
        <f>RESULTADOS!H77</f>
        <v/>
      </c>
      <c r="BI20" s="184" t="str">
        <f>RESULTADOS!I77</f>
        <v/>
      </c>
      <c r="BJ20" s="184" t="str">
        <f>RESULTADOS!J77</f>
        <v/>
      </c>
      <c r="BK20" s="184" t="str">
        <f>RESULTADOS!K77</f>
        <v/>
      </c>
      <c r="BL20" s="184" t="str">
        <f>RESULTADOS!L77</f>
        <v/>
      </c>
      <c r="BM20" s="184" t="str">
        <f>RESULTADOS!M77</f>
        <v/>
      </c>
      <c r="BN20" s="184" t="str">
        <f>RESULTADOS!N77</f>
        <v/>
      </c>
      <c r="BO20" s="184" t="str">
        <f>RESULTADOS!O77</f>
        <v/>
      </c>
      <c r="BP20" s="184" t="str">
        <f>RESULTADOS!P77</f>
        <v/>
      </c>
      <c r="BQ20" s="184" t="str">
        <f>RESULTADOS!Q77</f>
        <v/>
      </c>
      <c r="BR20" s="184" t="str">
        <f>RESULTADOS!R77</f>
        <v/>
      </c>
      <c r="BS20" s="184" t="str">
        <f>RESULTADOS!S77</f>
        <v/>
      </c>
      <c r="BT20" s="184" t="str">
        <f>RESULTADOS!T77</f>
        <v/>
      </c>
      <c r="BU20" s="184" t="str">
        <f>RESULTADOS!U77</f>
        <v/>
      </c>
      <c r="BV20" s="184" t="str">
        <f>RESULTADOS!V77</f>
        <v/>
      </c>
      <c r="BW20" s="184" t="str">
        <f>RESULTADOS!W77</f>
        <v/>
      </c>
    </row>
    <row r="21" spans="3:75">
      <c r="C21" s="181" t="s">
        <v>12</v>
      </c>
      <c r="D21" s="183" t="str">
        <f>'01.Definición de ámbito'!D51</f>
        <v>No</v>
      </c>
      <c r="K21" t="s">
        <v>141</v>
      </c>
      <c r="L21" s="186">
        <f ca="1">RESULTADOS!K11</f>
        <v>700</v>
      </c>
      <c r="M21" s="186">
        <f ca="1">RESULTADOS!L11</f>
        <v>1</v>
      </c>
      <c r="T21" s="186">
        <f>'03.Muestra'!B26</f>
        <v>19</v>
      </c>
      <c r="U21" s="186">
        <f>'03.Muestra'!C26</f>
        <v>0</v>
      </c>
      <c r="V21" s="186">
        <f>'03.Muestra'!D26</f>
        <v>0</v>
      </c>
      <c r="W21" s="186">
        <f>'03.Muestra'!E26</f>
        <v>0</v>
      </c>
      <c r="X21" s="186">
        <f>'03.Muestra'!F26</f>
        <v>0</v>
      </c>
      <c r="Y21" s="186">
        <f>'03.Muestra'!G26</f>
        <v>0</v>
      </c>
      <c r="Z21" s="184" t="str">
        <f>RESULTADOS!D37</f>
        <v/>
      </c>
      <c r="AA21" s="184" t="str">
        <f>RESULTADOS!E37</f>
        <v/>
      </c>
      <c r="AB21" s="184" t="str">
        <f>RESULTADOS!F37</f>
        <v/>
      </c>
      <c r="AC21" s="184" t="str">
        <f>RESULTADOS!G37</f>
        <v/>
      </c>
      <c r="AD21" s="184" t="str">
        <f>RESULTADOS!H37</f>
        <v/>
      </c>
      <c r="AE21" s="184" t="str">
        <f>RESULTADOS!I37</f>
        <v/>
      </c>
      <c r="AF21" s="184" t="str">
        <f>RESULTADOS!J37</f>
        <v/>
      </c>
      <c r="AG21" s="184" t="str">
        <f>RESULTADOS!K37</f>
        <v/>
      </c>
      <c r="AH21" s="184" t="str">
        <f>RESULTADOS!L37</f>
        <v/>
      </c>
      <c r="AI21" s="184" t="str">
        <f>RESULTADOS!M37</f>
        <v/>
      </c>
      <c r="AJ21" s="184" t="str">
        <f>RESULTADOS!N37</f>
        <v/>
      </c>
      <c r="AK21" s="184" t="str">
        <f>RESULTADOS!O37</f>
        <v/>
      </c>
      <c r="AL21" s="184" t="str">
        <f>RESULTADOS!P37</f>
        <v/>
      </c>
      <c r="AM21" s="184" t="str">
        <f>RESULTADOS!Q37</f>
        <v/>
      </c>
      <c r="AN21" s="184" t="str">
        <f>RESULTADOS!R37</f>
        <v/>
      </c>
      <c r="AO21" s="184" t="str">
        <f>RESULTADOS!S37</f>
        <v/>
      </c>
      <c r="AP21" s="184" t="str">
        <f>RESULTADOS!T37</f>
        <v/>
      </c>
      <c r="AQ21" s="184" t="str">
        <f>RESULTADOS!U37</f>
        <v/>
      </c>
      <c r="AR21" s="184" t="str">
        <f>RESULTADOS!V37</f>
        <v/>
      </c>
      <c r="AS21" s="184" t="str">
        <f>RESULTADOS!W37</f>
        <v/>
      </c>
      <c r="AT21" s="184" t="str">
        <f>RESULTADOS!X37</f>
        <v/>
      </c>
      <c r="AU21" s="184" t="str">
        <f>RESULTADOS!Y37</f>
        <v/>
      </c>
      <c r="AV21" s="184" t="str">
        <f>RESULTADOS!Z37</f>
        <v/>
      </c>
      <c r="AW21" s="184" t="str">
        <f>RESULTADOS!AA37</f>
        <v/>
      </c>
      <c r="AX21" s="184" t="str">
        <f>RESULTADOS!AB37</f>
        <v/>
      </c>
      <c r="AY21" s="184" t="str">
        <f>RESULTADOS!AC37</f>
        <v/>
      </c>
      <c r="AZ21" s="184" t="str">
        <f>RESULTADOS!AD37</f>
        <v/>
      </c>
      <c r="BA21" s="184" t="str">
        <f>RESULTADOS!AE37</f>
        <v/>
      </c>
      <c r="BB21" s="184" t="str">
        <f>RESULTADOS!AF37</f>
        <v/>
      </c>
      <c r="BC21" s="184" t="str">
        <f>RESULTADOS!AG37</f>
        <v/>
      </c>
      <c r="BD21" s="184" t="str">
        <f>RESULTADOS!D78</f>
        <v/>
      </c>
      <c r="BE21" s="184" t="str">
        <f>RESULTADOS!E78</f>
        <v/>
      </c>
      <c r="BF21" s="184" t="str">
        <f>RESULTADOS!F78</f>
        <v/>
      </c>
      <c r="BG21" s="184" t="str">
        <f>RESULTADOS!G78</f>
        <v/>
      </c>
      <c r="BH21" s="184" t="str">
        <f>RESULTADOS!H78</f>
        <v/>
      </c>
      <c r="BI21" s="184" t="str">
        <f>RESULTADOS!I78</f>
        <v/>
      </c>
      <c r="BJ21" s="184" t="str">
        <f>RESULTADOS!J78</f>
        <v/>
      </c>
      <c r="BK21" s="184" t="str">
        <f>RESULTADOS!K78</f>
        <v/>
      </c>
      <c r="BL21" s="184" t="str">
        <f>RESULTADOS!L78</f>
        <v/>
      </c>
      <c r="BM21" s="184" t="str">
        <f>RESULTADOS!M78</f>
        <v/>
      </c>
      <c r="BN21" s="184" t="str">
        <f>RESULTADOS!N78</f>
        <v/>
      </c>
      <c r="BO21" s="184" t="str">
        <f>RESULTADOS!O78</f>
        <v/>
      </c>
      <c r="BP21" s="184" t="str">
        <f>RESULTADOS!P78</f>
        <v/>
      </c>
      <c r="BQ21" s="184" t="str">
        <f>RESULTADOS!Q78</f>
        <v/>
      </c>
      <c r="BR21" s="184" t="str">
        <f>RESULTADOS!R78</f>
        <v/>
      </c>
      <c r="BS21" s="184" t="str">
        <f>RESULTADOS!S78</f>
        <v/>
      </c>
      <c r="BT21" s="184" t="str">
        <f>RESULTADOS!T78</f>
        <v/>
      </c>
      <c r="BU21" s="184" t="str">
        <f>RESULTADOS!U78</f>
        <v/>
      </c>
      <c r="BV21" s="184" t="str">
        <f>RESULTADOS!V78</f>
        <v/>
      </c>
      <c r="BW21" s="184" t="str">
        <f>RESULTADOS!W78</f>
        <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Sí</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6.79</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opLeftCell="A19" zoomScale="85" zoomScaleNormal="85" workbookViewId="0">
      <selection activeCell="C26" sqref="C26"/>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6" t="s">
        <v>41</v>
      </c>
      <c r="E3" s="197"/>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320</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321</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322</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310</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315</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297</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205</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298</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topLeftCell="A7"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8" t="s">
        <v>248</v>
      </c>
      <c r="C6" s="198"/>
      <c r="D6" s="198"/>
      <c r="E6" s="198"/>
      <c r="F6" s="198"/>
      <c r="G6" s="198"/>
      <c r="H6" s="198"/>
      <c r="I6" s="198"/>
      <c r="J6" s="198"/>
      <c r="K6" s="198"/>
      <c r="L6" s="198"/>
    </row>
    <row r="7" spans="1:60" ht="33.200000000000003" customHeight="1">
      <c r="B7" s="199" t="s">
        <v>24</v>
      </c>
      <c r="C7" s="199"/>
      <c r="D7" s="199"/>
      <c r="E7" s="199"/>
      <c r="F7" s="199"/>
      <c r="G7" s="199"/>
      <c r="H7" s="199"/>
      <c r="I7" s="199"/>
      <c r="J7" s="199"/>
      <c r="K7" s="199"/>
      <c r="L7" s="199"/>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200" t="s">
        <v>270</v>
      </c>
      <c r="D17" s="201"/>
      <c r="E17" s="201"/>
      <c r="F17" s="201"/>
      <c r="G17" s="202"/>
      <c r="K17" s="163"/>
      <c r="L17" s="163"/>
    </row>
    <row r="18" spans="3:12">
      <c r="C18" s="203"/>
      <c r="D18" s="204"/>
      <c r="E18" s="204"/>
      <c r="F18" s="204"/>
      <c r="G18" s="205"/>
      <c r="K18" s="163"/>
      <c r="L18" s="163"/>
    </row>
    <row r="19" spans="3:12">
      <c r="C19" s="206"/>
      <c r="D19" s="207"/>
      <c r="E19" s="207"/>
      <c r="F19" s="207"/>
      <c r="G19" s="208"/>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A4" zoomScale="85" zoomScaleNormal="85" workbookViewId="0">
      <selection activeCell="E21" sqref="E21"/>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9" t="s">
        <v>42</v>
      </c>
      <c r="C5" s="209"/>
      <c r="D5" s="209"/>
      <c r="E5" s="209"/>
      <c r="F5" s="209"/>
      <c r="G5" s="209"/>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323</v>
      </c>
      <c r="F8" s="89" t="s">
        <v>299</v>
      </c>
      <c r="G8" s="168"/>
      <c r="H8" s="19"/>
      <c r="I8" s="19"/>
      <c r="J8" s="19"/>
      <c r="K8" s="19"/>
      <c r="L8" s="19"/>
      <c r="M8" s="19"/>
      <c r="N8" s="19"/>
      <c r="O8" s="19"/>
      <c r="P8" s="19"/>
      <c r="Q8" s="19"/>
      <c r="R8" s="19"/>
      <c r="S8" s="19"/>
      <c r="T8" s="19"/>
      <c r="U8" s="19"/>
      <c r="V8" s="19"/>
      <c r="W8" s="19"/>
      <c r="X8" s="19"/>
    </row>
    <row r="9" spans="1:64" ht="18.2" customHeight="1">
      <c r="B9" s="87">
        <v>2</v>
      </c>
      <c r="C9" s="88" t="s">
        <v>300</v>
      </c>
      <c r="D9" s="89" t="s">
        <v>233</v>
      </c>
      <c r="E9" s="90" t="s">
        <v>324</v>
      </c>
      <c r="F9" s="89" t="s">
        <v>301</v>
      </c>
      <c r="G9" s="168"/>
      <c r="H9" s="19"/>
      <c r="I9" s="19"/>
      <c r="J9" s="19"/>
      <c r="K9" s="19"/>
      <c r="L9" s="19"/>
      <c r="M9" s="19"/>
      <c r="N9" s="19"/>
      <c r="O9" s="19"/>
      <c r="P9" s="19"/>
      <c r="Q9" s="19"/>
      <c r="R9" s="19"/>
      <c r="S9" s="19"/>
      <c r="T9" s="19"/>
      <c r="U9" s="19"/>
      <c r="V9" s="19"/>
      <c r="W9" s="19"/>
      <c r="X9" s="19"/>
    </row>
    <row r="10" spans="1:64" ht="18.2" customHeight="1">
      <c r="B10" s="87">
        <v>3</v>
      </c>
      <c r="C10" s="88" t="s">
        <v>302</v>
      </c>
      <c r="D10" s="89" t="s">
        <v>233</v>
      </c>
      <c r="E10" s="90" t="s">
        <v>325</v>
      </c>
      <c r="F10" s="89" t="s">
        <v>303</v>
      </c>
      <c r="G10" s="168"/>
      <c r="H10" s="19"/>
      <c r="I10" s="19"/>
      <c r="J10" s="19"/>
      <c r="K10" s="19"/>
      <c r="L10" s="19"/>
      <c r="M10" s="19"/>
      <c r="N10" s="19"/>
      <c r="O10" s="19"/>
      <c r="P10" s="19"/>
      <c r="Q10" s="19"/>
      <c r="R10" s="19"/>
      <c r="S10" s="19"/>
      <c r="T10" s="19"/>
      <c r="U10" s="19"/>
      <c r="V10" s="19"/>
      <c r="W10" s="19"/>
      <c r="X10" s="19"/>
    </row>
    <row r="11" spans="1:64" ht="18.2" customHeight="1">
      <c r="B11" s="87">
        <v>4</v>
      </c>
      <c r="C11" s="88" t="s">
        <v>314</v>
      </c>
      <c r="D11" s="89" t="s">
        <v>233</v>
      </c>
      <c r="E11" s="90" t="s">
        <v>326</v>
      </c>
      <c r="F11" s="89" t="s">
        <v>313</v>
      </c>
      <c r="G11" s="168"/>
      <c r="H11" s="19"/>
      <c r="I11" s="19"/>
      <c r="J11" s="19"/>
      <c r="K11" s="19"/>
      <c r="L11" s="19"/>
      <c r="M11" s="19"/>
      <c r="N11" s="19"/>
      <c r="O11" s="19"/>
      <c r="P11" s="19"/>
      <c r="Q11" s="19"/>
      <c r="R11" s="19"/>
      <c r="S11" s="19"/>
      <c r="T11" s="19"/>
      <c r="U11" s="19"/>
      <c r="V11" s="19"/>
      <c r="W11" s="19"/>
      <c r="X11" s="19"/>
    </row>
    <row r="12" spans="1:64" ht="18.2" customHeight="1">
      <c r="B12" s="87">
        <v>5</v>
      </c>
      <c r="C12" s="88" t="s">
        <v>305</v>
      </c>
      <c r="D12" s="89" t="s">
        <v>233</v>
      </c>
      <c r="E12" s="90" t="s">
        <v>327</v>
      </c>
      <c r="F12" s="89" t="s">
        <v>304</v>
      </c>
      <c r="G12" s="168"/>
      <c r="H12" s="19"/>
      <c r="I12" s="19"/>
      <c r="J12" s="19"/>
      <c r="K12" s="19"/>
      <c r="L12" s="19"/>
      <c r="M12" s="19"/>
      <c r="N12" s="19"/>
      <c r="O12" s="19"/>
      <c r="P12" s="19"/>
      <c r="Q12" s="19"/>
      <c r="R12" s="19"/>
      <c r="S12" s="19"/>
      <c r="T12" s="19"/>
      <c r="U12" s="19"/>
      <c r="V12" s="19"/>
      <c r="W12" s="19"/>
      <c r="X12" s="19"/>
    </row>
    <row r="13" spans="1:64" ht="18.2" customHeight="1">
      <c r="B13" s="87">
        <v>6</v>
      </c>
      <c r="C13" s="88" t="s">
        <v>330</v>
      </c>
      <c r="D13" s="89" t="s">
        <v>233</v>
      </c>
      <c r="E13" s="90" t="s">
        <v>328</v>
      </c>
      <c r="F13" s="89" t="s">
        <v>329</v>
      </c>
      <c r="G13" s="168"/>
      <c r="H13" s="19"/>
      <c r="I13" s="19"/>
      <c r="J13" s="19"/>
      <c r="K13" s="19"/>
      <c r="L13" s="19"/>
      <c r="M13" s="19"/>
      <c r="N13" s="19"/>
      <c r="O13" s="19"/>
      <c r="P13" s="19"/>
      <c r="Q13" s="19"/>
      <c r="R13" s="19"/>
      <c r="S13" s="19"/>
      <c r="U13" s="19"/>
      <c r="V13" s="19"/>
      <c r="W13" s="19"/>
      <c r="X13" s="19"/>
    </row>
    <row r="14" spans="1:64" ht="18.2" customHeight="1">
      <c r="B14" s="87">
        <v>7</v>
      </c>
      <c r="C14" s="88" t="s">
        <v>331</v>
      </c>
      <c r="D14" s="89" t="s">
        <v>233</v>
      </c>
      <c r="E14" s="90" t="s">
        <v>332</v>
      </c>
      <c r="F14" s="89" t="s">
        <v>333</v>
      </c>
      <c r="G14" s="168"/>
      <c r="H14" s="19"/>
      <c r="I14" s="19"/>
      <c r="J14" s="19"/>
      <c r="K14" s="19"/>
      <c r="L14" s="19"/>
      <c r="M14" s="19"/>
      <c r="N14" s="19"/>
      <c r="O14" s="19"/>
      <c r="P14" s="19"/>
      <c r="Q14" s="19"/>
      <c r="R14" s="19"/>
      <c r="S14" s="19"/>
      <c r="T14" s="19"/>
      <c r="U14" s="19"/>
      <c r="V14" s="19"/>
      <c r="W14" s="19"/>
      <c r="X14" s="19"/>
    </row>
    <row r="15" spans="1:64" ht="18.2" customHeight="1">
      <c r="B15" s="87">
        <v>8</v>
      </c>
      <c r="C15" s="88" t="s">
        <v>312</v>
      </c>
      <c r="D15" s="89" t="s">
        <v>233</v>
      </c>
      <c r="E15" s="90" t="s">
        <v>334</v>
      </c>
      <c r="F15" s="89" t="s">
        <v>311</v>
      </c>
      <c r="G15" s="168"/>
      <c r="H15" s="19"/>
      <c r="I15" s="19"/>
      <c r="J15" s="19"/>
      <c r="K15" s="19"/>
      <c r="L15" s="19"/>
      <c r="M15" s="19"/>
      <c r="N15" s="19"/>
      <c r="O15" s="19"/>
      <c r="P15" s="19"/>
      <c r="Q15" s="19"/>
      <c r="R15" s="19"/>
      <c r="S15" s="19"/>
      <c r="T15" s="19"/>
      <c r="U15" s="19"/>
      <c r="V15" s="19"/>
      <c r="W15" s="19"/>
      <c r="X15" s="19"/>
    </row>
    <row r="16" spans="1:64" ht="18.2" customHeight="1">
      <c r="B16" s="87">
        <v>9</v>
      </c>
      <c r="C16" s="88" t="s">
        <v>337</v>
      </c>
      <c r="D16" s="89" t="s">
        <v>233</v>
      </c>
      <c r="E16" s="90" t="s">
        <v>335</v>
      </c>
      <c r="F16" s="89" t="s">
        <v>336</v>
      </c>
      <c r="G16" s="168"/>
      <c r="H16" s="19"/>
      <c r="I16" s="19"/>
      <c r="J16" s="19"/>
      <c r="K16" s="19"/>
      <c r="L16" s="19"/>
      <c r="M16" s="19"/>
      <c r="N16" s="19"/>
      <c r="O16" s="19"/>
      <c r="P16" s="19"/>
      <c r="Q16" s="19"/>
      <c r="R16" s="19"/>
      <c r="S16" s="19"/>
      <c r="T16" s="19"/>
      <c r="U16" s="19"/>
      <c r="V16" s="19"/>
      <c r="W16" s="19"/>
      <c r="X16" s="19"/>
    </row>
    <row r="17" spans="2:24" ht="18.2" customHeight="1">
      <c r="B17" s="87">
        <v>10</v>
      </c>
      <c r="C17" s="88" t="s">
        <v>317</v>
      </c>
      <c r="D17" s="89" t="s">
        <v>214</v>
      </c>
      <c r="E17" s="90" t="s">
        <v>338</v>
      </c>
      <c r="F17" s="89" t="s">
        <v>316</v>
      </c>
      <c r="G17" s="168"/>
      <c r="H17" s="19"/>
      <c r="I17" s="19"/>
      <c r="J17" s="19"/>
      <c r="K17" s="19"/>
      <c r="L17" s="19"/>
      <c r="M17" s="19"/>
      <c r="N17" s="19"/>
      <c r="O17" s="19"/>
      <c r="P17" s="19"/>
      <c r="Q17" s="19"/>
      <c r="R17" s="19"/>
      <c r="S17" s="19"/>
      <c r="T17" s="19"/>
      <c r="U17" s="19"/>
      <c r="V17" s="19"/>
      <c r="W17" s="19"/>
      <c r="X17" s="19"/>
    </row>
    <row r="18" spans="2:24" ht="18.2" customHeight="1">
      <c r="B18" s="87">
        <v>11</v>
      </c>
      <c r="C18" s="88" t="s">
        <v>306</v>
      </c>
      <c r="D18" s="89" t="s">
        <v>220</v>
      </c>
      <c r="E18" s="90" t="s">
        <v>339</v>
      </c>
      <c r="F18" s="89" t="s">
        <v>307</v>
      </c>
      <c r="G18" s="168"/>
      <c r="H18" s="19"/>
      <c r="I18" s="19"/>
      <c r="J18" s="19"/>
      <c r="K18" s="19"/>
      <c r="L18" s="19"/>
      <c r="M18" s="19"/>
      <c r="N18" s="19"/>
      <c r="O18" s="19"/>
      <c r="P18" s="19"/>
      <c r="Q18" s="19"/>
      <c r="R18" s="19"/>
      <c r="S18" s="19"/>
      <c r="T18" s="19"/>
      <c r="U18" s="19"/>
      <c r="V18" s="19"/>
      <c r="W18" s="19"/>
      <c r="X18" s="19"/>
    </row>
    <row r="19" spans="2:24" ht="18.2" customHeight="1">
      <c r="B19" s="87">
        <v>12</v>
      </c>
      <c r="C19" s="88" t="s">
        <v>308</v>
      </c>
      <c r="D19" s="89" t="s">
        <v>232</v>
      </c>
      <c r="E19" s="90" t="s">
        <v>340</v>
      </c>
      <c r="F19" s="89" t="s">
        <v>318</v>
      </c>
      <c r="G19" s="168"/>
      <c r="H19" s="19"/>
      <c r="I19" s="19"/>
      <c r="J19" s="19"/>
      <c r="K19" s="19"/>
      <c r="L19" s="19"/>
      <c r="M19" s="19"/>
      <c r="N19" s="19"/>
      <c r="O19" s="19"/>
      <c r="P19" s="19"/>
      <c r="Q19" s="19"/>
      <c r="R19" s="19"/>
      <c r="S19" s="19"/>
      <c r="T19" s="19"/>
      <c r="U19" s="19"/>
      <c r="V19" s="19"/>
      <c r="W19" s="19"/>
      <c r="X19" s="19"/>
    </row>
    <row r="20" spans="2:24" ht="18.2" customHeight="1">
      <c r="B20" s="87">
        <v>13</v>
      </c>
      <c r="C20" s="88" t="s">
        <v>343</v>
      </c>
      <c r="D20" s="89" t="s">
        <v>234</v>
      </c>
      <c r="E20" s="90" t="s">
        <v>341</v>
      </c>
      <c r="F20" s="89" t="s">
        <v>342</v>
      </c>
      <c r="G20" s="168"/>
      <c r="H20" s="19"/>
      <c r="I20" s="19"/>
      <c r="J20" s="19"/>
      <c r="K20" s="19"/>
      <c r="L20" s="19"/>
      <c r="M20" s="19"/>
      <c r="N20" s="19"/>
      <c r="O20" s="19"/>
      <c r="P20" s="19"/>
      <c r="Q20" s="19"/>
      <c r="R20" s="19"/>
      <c r="S20" s="19"/>
      <c r="T20" s="19"/>
      <c r="U20" s="19"/>
      <c r="V20" s="19"/>
      <c r="W20" s="19"/>
      <c r="X20" s="19"/>
    </row>
    <row r="21" spans="2:24" ht="18.2" customHeight="1">
      <c r="B21" s="87">
        <v>14</v>
      </c>
      <c r="C21" s="88" t="s">
        <v>309</v>
      </c>
      <c r="D21" s="89" t="s">
        <v>229</v>
      </c>
      <c r="E21" s="90" t="s">
        <v>344</v>
      </c>
      <c r="F21" s="89" t="s">
        <v>319</v>
      </c>
      <c r="G21" s="168"/>
      <c r="H21" s="19"/>
      <c r="I21" s="19"/>
      <c r="J21" s="19"/>
      <c r="K21" s="19"/>
      <c r="L21" s="19"/>
      <c r="M21" s="19"/>
      <c r="N21" s="19"/>
      <c r="O21" s="19"/>
      <c r="P21" s="19"/>
      <c r="Q21" s="19"/>
      <c r="R21" s="19"/>
      <c r="S21" s="19"/>
      <c r="T21" s="19"/>
      <c r="U21" s="19"/>
      <c r="V21" s="19"/>
      <c r="W21" s="19"/>
      <c r="X21" s="19"/>
    </row>
    <row r="22" spans="2:24" ht="18.2" customHeight="1">
      <c r="B22" s="87">
        <v>15</v>
      </c>
      <c r="C22" s="88"/>
      <c r="D22" s="89"/>
      <c r="E22" s="90"/>
      <c r="F22" s="89"/>
      <c r="G22" s="168"/>
      <c r="H22" s="19"/>
      <c r="I22" s="19"/>
      <c r="J22" s="19"/>
      <c r="K22" s="19"/>
      <c r="L22" s="19"/>
      <c r="M22" s="19"/>
      <c r="N22" s="19"/>
      <c r="O22" s="19"/>
      <c r="P22" s="19"/>
      <c r="Q22" s="19"/>
      <c r="R22" s="19"/>
      <c r="S22" s="19"/>
      <c r="T22" s="19"/>
      <c r="U22" s="19"/>
      <c r="V22" s="19"/>
      <c r="W22" s="19"/>
      <c r="X22" s="19"/>
    </row>
    <row r="23" spans="2:24" ht="18.2" customHeight="1">
      <c r="B23" s="87">
        <v>16</v>
      </c>
      <c r="C23" s="88"/>
      <c r="D23" s="89"/>
      <c r="E23" s="90"/>
      <c r="F23" s="89"/>
      <c r="G23" s="168"/>
      <c r="H23" s="19"/>
      <c r="I23" s="19"/>
      <c r="J23" s="19"/>
      <c r="K23" s="19"/>
      <c r="L23" s="19"/>
      <c r="M23" s="19"/>
      <c r="N23" s="19"/>
      <c r="O23" s="19"/>
      <c r="P23" s="19"/>
      <c r="Q23" s="19"/>
      <c r="R23" s="19"/>
      <c r="S23" s="19"/>
      <c r="T23" s="19"/>
      <c r="U23" s="19"/>
      <c r="V23" s="19"/>
      <c r="W23" s="19"/>
      <c r="X23" s="19"/>
    </row>
    <row r="24" spans="2:24" ht="18.2"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14</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13</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1</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377" priority="2">
      <formula>LEN(TRIM(F44))&gt;0</formula>
    </cfRule>
  </conditionalFormatting>
  <conditionalFormatting sqref="D52">
    <cfRule type="cellIs" dxfId="376" priority="3" operator="equal">
      <formula>"SI"</formula>
    </cfRule>
    <cfRule type="cellIs" dxfId="375"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zoomScale="85" zoomScaleNormal="85" workbookViewId="0">
      <selection activeCell="C678" sqref="C678"/>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10" t="s">
        <v>55</v>
      </c>
      <c r="C11" s="211"/>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112</v>
      </c>
      <c r="H12" s="67">
        <f ca="1">IF(($G$15+$K$15)=0,0,G12/($G$15+$K$15))</f>
        <v>0.4</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45</v>
      </c>
      <c r="H13" s="67">
        <f ca="1">IF(($G$15+$K$15)=0,0,G13/($G$15+$K$15))</f>
        <v>0.16071428571428573</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123</v>
      </c>
      <c r="H14" s="67">
        <f ca="1">IF(($G$15+$K$15)=0,0,G14/($G$15+$K$15))</f>
        <v>0.43928571428571428</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280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https://www.comunidad.madrid/hospital/ninojesus/</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https://www.comunidad.madrid/hospital/ninojesus/ciudadanos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4</v>
      </c>
      <c r="J20" s="147">
        <f ca="1">COUNTIF($D19:INDIRECT("$D" &amp;  SUM(ROW()-1,'03.Muestra'!$D$45)-1),J19)</f>
        <v>10</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https://www.comunidad.madrid/hospital/ninojesus/profesionales</v>
      </c>
      <c r="D21" s="164" t="s">
        <v>61</v>
      </c>
      <c r="E21" s="133" t="str">
        <f t="shared" si="0"/>
        <v/>
      </c>
      <c r="F21" s="19"/>
      <c r="G21" s="19"/>
      <c r="H21" s="19"/>
      <c r="I21" s="19"/>
      <c r="J21" s="19"/>
      <c r="K21" s="19"/>
    </row>
    <row r="22" spans="2:30" ht="12" customHeight="1">
      <c r="B22" s="140" t="str">
        <f>IF( ISBLANK('03.Muestra'!$C11),"",'03.Muestra'!$C11)</f>
        <v>Comunicación</v>
      </c>
      <c r="C22" s="140" t="str">
        <f>IF( ISBLANK('03.Muestra'!$E11),"",'03.Muestra'!$E11)</f>
        <v>https://www.comunidad.madrid/hospital/ninojesus/comunicacion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https://www.comunidad.madrid/hospital/ninojesus/nosotros</v>
      </c>
      <c r="D23" s="164" t="s">
        <v>61</v>
      </c>
      <c r="E23" s="133" t="str">
        <f t="shared" si="0"/>
        <v/>
      </c>
      <c r="F23" s="150"/>
      <c r="G23" s="19"/>
      <c r="H23" s="19"/>
      <c r="I23" s="19"/>
      <c r="K23" s="148" t="s">
        <v>73</v>
      </c>
      <c r="L23" s="149" t="s">
        <v>74</v>
      </c>
    </row>
    <row r="24" spans="2:30" ht="12" customHeight="1">
      <c r="B24" s="140" t="str">
        <f>IF( ISBLANK('03.Muestra'!$C13),"",'03.Muestra'!$C13)</f>
        <v>Transparencia</v>
      </c>
      <c r="C24" s="140" t="str">
        <f>IF( ISBLANK('03.Muestra'!$E13),"",'03.Muestra'!$E13)</f>
        <v>https://www.comunidad.madrid/hospital/ninojesus/nosotros/transparencia</v>
      </c>
      <c r="D24" s="164" t="s">
        <v>61</v>
      </c>
      <c r="E24" s="133" t="str">
        <f t="shared" si="0"/>
        <v/>
      </c>
      <c r="F24" s="19"/>
      <c r="G24" s="19"/>
      <c r="H24" s="19"/>
      <c r="I24" s="19"/>
      <c r="K24" s="148" t="s">
        <v>75</v>
      </c>
      <c r="L24" s="149" t="s">
        <v>76</v>
      </c>
      <c r="AD24" s="19"/>
    </row>
    <row r="25" spans="2:30" ht="12" customHeight="1">
      <c r="B25" s="140" t="str">
        <f>IF( ISBLANK('03.Muestra'!$C14),"",'03.Muestra'!$C14)</f>
        <v>Voluntariado</v>
      </c>
      <c r="C25" s="140" t="str">
        <f>IF( ISBLANK('03.Muestra'!$E14),"",'03.Muestra'!$E14)</f>
        <v>https://www.comunidad.madrid/hospital/ninojesus/ciudadanos/voluntariado</v>
      </c>
      <c r="D25" s="164" t="s">
        <v>61</v>
      </c>
      <c r="E25" s="133" t="str">
        <f t="shared" si="0"/>
        <v/>
      </c>
      <c r="F25" s="19"/>
      <c r="G25" s="19"/>
      <c r="H25" s="19"/>
      <c r="I25" s="19"/>
      <c r="J25" s="19"/>
      <c r="K25" s="19"/>
      <c r="L25" s="19"/>
      <c r="AD25" s="19"/>
    </row>
    <row r="26" spans="2:30" ht="12" customHeight="1">
      <c r="B26" s="140" t="str">
        <f>IF( ISBLANK('03.Muestra'!$C15),"",'03.Muestra'!$C15)</f>
        <v>Docencia</v>
      </c>
      <c r="C26" s="140" t="str">
        <f>IF( ISBLANK('03.Muestra'!$E15),"",'03.Muestra'!$E15)</f>
        <v>https://www.comunidad.madrid/hospital/ninojesus/profesionales/docencia</v>
      </c>
      <c r="D26" s="164" t="s">
        <v>61</v>
      </c>
      <c r="E26" s="133" t="str">
        <f t="shared" si="0"/>
        <v/>
      </c>
      <c r="F26" s="19"/>
      <c r="G26" s="19"/>
      <c r="H26" s="19"/>
      <c r="I26" s="19"/>
      <c r="J26" s="19"/>
      <c r="K26" s="19"/>
      <c r="L26" s="19"/>
      <c r="AD26" s="19"/>
    </row>
    <row r="27" spans="2:30" ht="12" customHeight="1">
      <c r="B27" s="140" t="str">
        <f>IF( ISBLANK('03.Muestra'!$C16),"",'03.Muestra'!$C16)</f>
        <v>Enfermería</v>
      </c>
      <c r="C27" s="140" t="str">
        <f>IF( ISBLANK('03.Muestra'!$E16),"",'03.Muestra'!$E16)</f>
        <v>https://www.comunidad.madrid/hospital/ninojesus/profesionales/enfermeria</v>
      </c>
      <c r="D27" s="164" t="s">
        <v>61</v>
      </c>
      <c r="E27" s="133" t="str">
        <f t="shared" si="0"/>
        <v/>
      </c>
      <c r="F27" s="19"/>
      <c r="G27" s="19"/>
      <c r="H27" s="19"/>
      <c r="I27" s="19"/>
      <c r="J27" s="19"/>
      <c r="Q27" s="19"/>
      <c r="R27" s="19"/>
      <c r="S27" s="19"/>
      <c r="T27" s="19"/>
      <c r="U27" s="19"/>
      <c r="AD27" s="19"/>
    </row>
    <row r="28" spans="2:30" ht="12" customHeight="1">
      <c r="B28" s="140" t="str">
        <f>IF( ISBLANK('03.Muestra'!$C17),"",'03.Muestra'!$C17)</f>
        <v>Videoteca</v>
      </c>
      <c r="C28" s="140" t="str">
        <f>IF( ISBLANK('03.Muestra'!$E17),"",'03.Muestra'!$E17)</f>
        <v>https://www.comunidad.madrid/hospital/ninojesus/videoteca</v>
      </c>
      <c r="D28" s="164" t="s">
        <v>61</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Mapa Web</v>
      </c>
      <c r="C29" s="140" t="str">
        <f>IF( ISBLANK('03.Muestra'!$E18),"",'03.Muestra'!$E18)</f>
        <v>https://www.comunidad.madrid/hospital/ninojesus/sitemap</v>
      </c>
      <c r="D29" s="164" t="s">
        <v>61</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Noticias</v>
      </c>
      <c r="C30" s="140" t="str">
        <f>IF( ISBLANK('03.Muestra'!$E19),"",'03.Muestra'!$E19)</f>
        <v>https://www.comunidad.madrid/hospital/ninojesus/comunicacion/noticias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Continuidad asistencial</v>
      </c>
      <c r="C31" s="140" t="str">
        <f>IF( ISBLANK('03.Muestra'!$E20),"",'03.Muestra'!$E20)</f>
        <v>https://www.comunidad.madrid/hospital/ninojesus/profesionales/continuidad-asistencial</v>
      </c>
      <c r="D31" s="164" t="s">
        <v>61</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Buscador</v>
      </c>
      <c r="C32" s="140" t="str">
        <f>IF( ISBLANK('03.Muestra'!$E21),"",'03.Muestra'!$E21)</f>
        <v>https://www.comunidad.madrid/hospital/ninojesus/buscar?search_api_fulltext=covid&amp;nombre=</v>
      </c>
      <c r="D32" s="164" t="s">
        <v>61</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https://www.comunidad.madrid/hospital/ninojesus/</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https://www.comunidad.madrid/hospital/ninojesus/ciudadanos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14</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https://www.comunidad.madrid/hospital/ninojesus/profesionales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https://www.comunidad.madrid/hospital/ninojesus/comunicacion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https://www.comunidad.madrid/hospital/ninojesus/nosotros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Transparencia</v>
      </c>
      <c r="C62" s="140" t="str">
        <f>IF( ISBLANK('03.Muestra'!$E13),"",'03.Muestra'!$E13)</f>
        <v>https://www.comunidad.madrid/hospital/ninojesus/nosotros/transparencia</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Voluntariado</v>
      </c>
      <c r="C63" s="140" t="str">
        <f>IF( ISBLANK('03.Muestra'!$E14),"",'03.Muestra'!$E14)</f>
        <v>https://www.comunidad.madrid/hospital/ninojesus/ciudadanos/voluntariado</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https://www.comunidad.madrid/hospital/ninojesus/profesionales/docencia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Enfermería</v>
      </c>
      <c r="C65" s="140" t="str">
        <f>IF( ISBLANK('03.Muestra'!$E16),"",'03.Muestra'!$E16)</f>
        <v>https://www.comunidad.madrid/hospital/ninojesus/profesionales/enfermeria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https://www.comunidad.madrid/hospital/ninojesus/videoteca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https://www.comunidad.madrid/hospital/ninojesus/sitemap</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https://www.comunidad.madrid/hospital/ninojesus/comunicacion/noticias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Continuidad asistencial</v>
      </c>
      <c r="C69" s="140" t="str">
        <f>IF( ISBLANK('03.Muestra'!$E20),"",'03.Muestra'!$E20)</f>
        <v>https://www.comunidad.madrid/hospital/ninojesus/profesionales/continuidad-asistencial</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https://www.comunidad.madrid/hospital/ninojesus/buscar?search_api_fulltext=covid&amp;nombre=</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https://www.comunidad.madrid/hospital/ninojesus/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https://www.comunidad.madrid/hospital/ninojesus/ciudadanos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https://www.comunidad.madrid/hospital/ninojesus/profesionales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https://www.comunidad.madrid/hospital/ninojesus/comunicacion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https://www.comunidad.madrid/hospital/ninojesus/nosotros</v>
      </c>
      <c r="D99" s="164" t="s">
        <v>73</v>
      </c>
      <c r="E99" s="133" t="str">
        <f>IF(D99&lt;&gt;"",IF(AND(B99&lt;&gt;"",C99&lt;&gt;""),"","ERR"),"")</f>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Transparencia</v>
      </c>
      <c r="C100" s="140" t="str">
        <f>IF( ISBLANK('03.Muestra'!$E13),"",'03.Muestra'!$E13)</f>
        <v>https://www.comunidad.madrid/hospital/ninojesus/nosotros/transparencia</v>
      </c>
      <c r="D100" s="164" t="s">
        <v>73</v>
      </c>
      <c r="E100" s="133" t="str">
        <f>IF(D100&lt;&gt;"",IF(AND(B100&lt;&gt;"",C100&lt;&gt;""),"","ERR"),"")</f>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Voluntariado</v>
      </c>
      <c r="C101" s="140" t="str">
        <f>IF( ISBLANK('03.Muestra'!$E14),"",'03.Muestra'!$E14)</f>
        <v>https://www.comunidad.madrid/hospital/ninojesus/ciudadanos/voluntariado</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https://www.comunidad.madrid/hospital/ninojesus/profesionales/docencia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Enfermería</v>
      </c>
      <c r="C103" s="140" t="str">
        <f>IF( ISBLANK('03.Muestra'!$E16),"",'03.Muestra'!$E16)</f>
        <v>https://www.comunidad.madrid/hospital/ninojesus/profesionales/enfermeria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https://www.comunidad.madrid/hospital/ninojesus/videoteca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https://www.comunidad.madrid/hospital/ninojesus/sitemap</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https://www.comunidad.madrid/hospital/ninojesus/comunicacion/noticias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Continuidad asistencial</v>
      </c>
      <c r="C107" s="140" t="str">
        <f>IF( ISBLANK('03.Muestra'!$E20),"",'03.Muestra'!$E20)</f>
        <v>https://www.comunidad.madrid/hospital/ninojesus/profesionales/continuidad-asistencial</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Buscador</v>
      </c>
      <c r="C108" s="140" t="str">
        <f>IF( ISBLANK('03.Muestra'!$E21),"",'03.Muestra'!$E21)</f>
        <v>https://www.comunidad.madrid/hospital/ninojesus/buscar?search_api_fulltext=covid&amp;nombre=</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
      </c>
      <c r="C109" s="140" t="str">
        <f>IF( ISBLANK('03.Muestra'!$E22),"",'03.Muestra'!$E22)</f>
        <v/>
      </c>
      <c r="D109" s="164"/>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
      </c>
      <c r="C110" s="140" t="str">
        <f>IF( ISBLANK('03.Muestra'!$E23),"",'03.Muestra'!$E23)</f>
        <v/>
      </c>
      <c r="D110" s="164"/>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https://www.comunidad.madrid/hospital/ninojesus/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https://www.comunidad.madrid/hospital/ninojesus/ciudadanos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https://www.comunidad.madrid/hospital/ninojesus/profesionales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https://www.comunidad.madrid/hospital/ninojesus/comunicacion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https://www.comunidad.madrid/hospital/ninojesus/nosotros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Transparencia</v>
      </c>
      <c r="C138" s="140" t="str">
        <f>IF( ISBLANK('03.Muestra'!$E13),"",'03.Muestra'!$E13)</f>
        <v>https://www.comunidad.madrid/hospital/ninojesus/nosotros/transparencia</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Voluntariado</v>
      </c>
      <c r="C139" s="140" t="str">
        <f>IF( ISBLANK('03.Muestra'!$E14),"",'03.Muestra'!$E14)</f>
        <v>https://www.comunidad.madrid/hospital/ninojesus/ciudadanos/voluntariado</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https://www.comunidad.madrid/hospital/ninojesus/profesionales/docencia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Enfermería</v>
      </c>
      <c r="C141" s="140" t="str">
        <f>IF( ISBLANK('03.Muestra'!$E16),"",'03.Muestra'!$E16)</f>
        <v>https://www.comunidad.madrid/hospital/ninojesus/profesionales/enfermeria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https://www.comunidad.madrid/hospital/ninojesus/videoteca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Mapa Web</v>
      </c>
      <c r="C143" s="140" t="str">
        <f>IF( ISBLANK('03.Muestra'!$E18),"",'03.Muestra'!$E18)</f>
        <v>https://www.comunidad.madrid/hospital/ninojesus/sitemap</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Noticias</v>
      </c>
      <c r="C144" s="140" t="str">
        <f>IF( ISBLANK('03.Muestra'!$E19),"",'03.Muestra'!$E19)</f>
        <v>https://www.comunidad.madrid/hospital/ninojesus/comunicacion/noticias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Continuidad asistencial</v>
      </c>
      <c r="C145" s="140" t="str">
        <f>IF( ISBLANK('03.Muestra'!$E20),"",'03.Muestra'!$E20)</f>
        <v>https://www.comunidad.madrid/hospital/ninojesus/profesionales/continuidad-asistencial</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Buscador</v>
      </c>
      <c r="C146" s="140" t="str">
        <f>IF( ISBLANK('03.Muestra'!$E21),"",'03.Muestra'!$E21)</f>
        <v>https://www.comunidad.madrid/hospital/ninojesus/buscar?search_api_fulltext=covid&amp;nombre=</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
      </c>
      <c r="C147" s="140" t="str">
        <f>IF( ISBLANK('03.Muestra'!$E22),"",'03.Muestra'!$E22)</f>
        <v/>
      </c>
      <c r="D147" s="164"/>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
      </c>
      <c r="C148" s="140" t="str">
        <f>IF( ISBLANK('03.Muestra'!$E23),"",'03.Muestra'!$E23)</f>
        <v/>
      </c>
      <c r="D148" s="164"/>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https://www.comunidad.madrid/hospital/ninojesus/</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https://www.comunidad.madrid/hospital/ninojesus/ciudadanos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14</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https://www.comunidad.madrid/hospital/ninojesus/profesionales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https://www.comunidad.madrid/hospital/ninojesus/comunicacion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https://www.comunidad.madrid/hospital/ninojesus/nosotros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Transparencia</v>
      </c>
      <c r="C176" s="140" t="str">
        <f>IF( ISBLANK('03.Muestra'!$E13),"",'03.Muestra'!$E13)</f>
        <v>https://www.comunidad.madrid/hospital/ninojesus/nosotros/transparencia</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Voluntariado</v>
      </c>
      <c r="C177" s="140" t="str">
        <f>IF( ISBLANK('03.Muestra'!$E14),"",'03.Muestra'!$E14)</f>
        <v>https://www.comunidad.madrid/hospital/ninojesus/ciudadanos/voluntariado</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https://www.comunidad.madrid/hospital/ninojesus/profesionales/docencia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Enfermería</v>
      </c>
      <c r="C179" s="140" t="str">
        <f>IF( ISBLANK('03.Muestra'!$E16),"",'03.Muestra'!$E16)</f>
        <v>https://www.comunidad.madrid/hospital/ninojesus/profesionales/enfermeria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https://www.comunidad.madrid/hospital/ninojesus/videoteca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Mapa Web</v>
      </c>
      <c r="C181" s="140" t="str">
        <f>IF( ISBLANK('03.Muestra'!$E18),"",'03.Muestra'!$E18)</f>
        <v>https://www.comunidad.madrid/hospital/ninojesus/sitemap</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Noticias</v>
      </c>
      <c r="C182" s="140" t="str">
        <f>IF( ISBLANK('03.Muestra'!$E19),"",'03.Muestra'!$E19)</f>
        <v>https://www.comunidad.madrid/hospital/ninojesus/comunicacion/noticias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Continuidad asistencial</v>
      </c>
      <c r="C183" s="140" t="str">
        <f>IF( ISBLANK('03.Muestra'!$E20),"",'03.Muestra'!$E20)</f>
        <v>https://www.comunidad.madrid/hospital/ninojesus/profesionales/continuidad-asistencial</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Buscador</v>
      </c>
      <c r="C184" s="140" t="str">
        <f>IF( ISBLANK('03.Muestra'!$E21),"",'03.Muestra'!$E21)</f>
        <v>https://www.comunidad.madrid/hospital/ninojesus/buscar?search_api_fulltext=covid&amp;nombre=</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
      </c>
      <c r="C185" s="140" t="str">
        <f>IF( ISBLANK('03.Muestra'!$E22),"",'03.Muestra'!$E22)</f>
        <v/>
      </c>
      <c r="D185" s="164"/>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
      </c>
      <c r="C186" s="140" t="str">
        <f>IF( ISBLANK('03.Muestra'!$E23),"",'03.Muestra'!$E23)</f>
        <v/>
      </c>
      <c r="D186" s="164"/>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https://www.comunidad.madrid/hospital/ninojesus/</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https://www.comunidad.madrid/hospital/ninojesus/ciudadanos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https://www.comunidad.madrid/hospital/ninojesus/profesionales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https://www.comunidad.madrid/hospital/ninojesus/comunicacion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https://www.comunidad.madrid/hospital/ninojesus/nosotros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Transparencia</v>
      </c>
      <c r="C214" s="140" t="str">
        <f>IF( ISBLANK('03.Muestra'!$E13),"",'03.Muestra'!$E13)</f>
        <v>https://www.comunidad.madrid/hospital/ninojesus/nosotros/transparencia</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Voluntariado</v>
      </c>
      <c r="C215" s="140" t="str">
        <f>IF( ISBLANK('03.Muestra'!$E14),"",'03.Muestra'!$E14)</f>
        <v>https://www.comunidad.madrid/hospital/ninojesus/ciudadanos/voluntariado</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https://www.comunidad.madrid/hospital/ninojesus/profesionales/docencia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Enfermería</v>
      </c>
      <c r="C217" s="140" t="str">
        <f>IF( ISBLANK('03.Muestra'!$E16),"",'03.Muestra'!$E16)</f>
        <v>https://www.comunidad.madrid/hospital/ninojesus/profesionales/enfermeria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https://www.comunidad.madrid/hospital/ninojesus/videoteca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Mapa Web</v>
      </c>
      <c r="C219" s="140" t="str">
        <f>IF( ISBLANK('03.Muestra'!$E18),"",'03.Muestra'!$E18)</f>
        <v>https://www.comunidad.madrid/hospital/ninojesus/sitemap</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Noticias</v>
      </c>
      <c r="C220" s="140" t="str">
        <f>IF( ISBLANK('03.Muestra'!$E19),"",'03.Muestra'!$E19)</f>
        <v>https://www.comunidad.madrid/hospital/ninojesus/comunicacion/noticias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Continuidad asistencial</v>
      </c>
      <c r="C221" s="140" t="str">
        <f>IF( ISBLANK('03.Muestra'!$E20),"",'03.Muestra'!$E20)</f>
        <v>https://www.comunidad.madrid/hospital/ninojesus/profesionales/continuidad-asistencial</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Buscador</v>
      </c>
      <c r="C222" s="140" t="str">
        <f>IF( ISBLANK('03.Muestra'!$E21),"",'03.Muestra'!$E21)</f>
        <v>https://www.comunidad.madrid/hospital/ninojesus/buscar?search_api_fulltext=covid&amp;nombre=</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
      </c>
      <c r="C223" s="140" t="str">
        <f>IF( ISBLANK('03.Muestra'!$E22),"",'03.Muestra'!$E22)</f>
        <v/>
      </c>
      <c r="D223" s="164"/>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
      </c>
      <c r="C224" s="140" t="str">
        <f>IF( ISBLANK('03.Muestra'!$E23),"",'03.Muestra'!$E23)</f>
        <v/>
      </c>
      <c r="D224" s="164"/>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https://www.comunidad.madrid/hospital/ninojesus/</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https://www.comunidad.madrid/hospital/ninojesus/ciudadanos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14</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https://www.comunidad.madrid/hospital/ninojesus/profesionales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https://www.comunidad.madrid/hospital/ninojesus/comunicacion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https://www.comunidad.madrid/hospital/ninojesus/nosotros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Transparencia</v>
      </c>
      <c r="C252" s="140" t="str">
        <f>IF( ISBLANK('03.Muestra'!$E13),"",'03.Muestra'!$E13)</f>
        <v>https://www.comunidad.madrid/hospital/ninojesus/nosotros/transparencia</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Voluntariado</v>
      </c>
      <c r="C253" s="140" t="str">
        <f>IF( ISBLANK('03.Muestra'!$E14),"",'03.Muestra'!$E14)</f>
        <v>https://www.comunidad.madrid/hospital/ninojesus/ciudadanos/voluntariado</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https://www.comunidad.madrid/hospital/ninojesus/profesionales/docencia</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Enfermería</v>
      </c>
      <c r="C255" s="140" t="str">
        <f>IF( ISBLANK('03.Muestra'!$E16),"",'03.Muestra'!$E16)</f>
        <v>https://www.comunidad.madrid/hospital/ninojesus/profesionales/enfermeria</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https://www.comunidad.madrid/hospital/ninojesus/videoteca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Mapa Web</v>
      </c>
      <c r="C257" s="140" t="str">
        <f>IF( ISBLANK('03.Muestra'!$E18),"",'03.Muestra'!$E18)</f>
        <v>https://www.comunidad.madrid/hospital/ninojesus/sitemap</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Noticias</v>
      </c>
      <c r="C258" s="140" t="str">
        <f>IF( ISBLANK('03.Muestra'!$E19),"",'03.Muestra'!$E19)</f>
        <v>https://www.comunidad.madrid/hospital/ninojesus/comunicacion/noticias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Continuidad asistencial</v>
      </c>
      <c r="C259" s="140" t="str">
        <f>IF( ISBLANK('03.Muestra'!$E20),"",'03.Muestra'!$E20)</f>
        <v>https://www.comunidad.madrid/hospital/ninojesus/profesionales/continuidad-asistencial</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Buscador</v>
      </c>
      <c r="C260" s="140" t="str">
        <f>IF( ISBLANK('03.Muestra'!$E21),"",'03.Muestra'!$E21)</f>
        <v>https://www.comunidad.madrid/hospital/ninojesus/buscar?search_api_fulltext=covid&amp;nombre=</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
      </c>
      <c r="C261" s="140" t="str">
        <f>IF( ISBLANK('03.Muestra'!$E22),"",'03.Muestra'!$E22)</f>
        <v/>
      </c>
      <c r="D261" s="164"/>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
      </c>
      <c r="C262" s="140" t="str">
        <f>IF( ISBLANK('03.Muestra'!$E23),"",'03.Muestra'!$E23)</f>
        <v/>
      </c>
      <c r="D262" s="164"/>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
      </c>
      <c r="C264" s="140" t="str">
        <f>IF( ISBLANK('03.Muestra'!$E25),"",'03.Muestra'!$E25)</f>
        <v/>
      </c>
      <c r="D264" s="164" t="str">
        <f t="shared" ref="D264:D281" si="13">IF(AND(B264&lt;&gt;"",C264&lt;&gt;""),"N/T","")</f>
        <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
      </c>
      <c r="C265" s="140" t="str">
        <f>IF( ISBLANK('03.Muestra'!$E26),"",'03.Muestra'!$E26)</f>
        <v/>
      </c>
      <c r="D265" s="164" t="str">
        <f t="shared" si="13"/>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https://www.comunidad.madrid/hospital/ninojesus/</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https://www.comunidad.madrid/hospital/ninojesus/ciudadanos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https://www.comunidad.madrid/hospital/ninojesus/profesionales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https://www.comunidad.madrid/hospital/ninojesus/comunicacion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https://www.comunidad.madrid/hospital/ninojesus/nosotros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Transparencia</v>
      </c>
      <c r="C290" s="140" t="str">
        <f>IF( ISBLANK('03.Muestra'!$E13),"",'03.Muestra'!$E13)</f>
        <v>https://www.comunidad.madrid/hospital/ninojesus/nosotros/transparencia</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Voluntariado</v>
      </c>
      <c r="C291" s="140" t="str">
        <f>IF( ISBLANK('03.Muestra'!$E14),"",'03.Muestra'!$E14)</f>
        <v>https://www.comunidad.madrid/hospital/ninojesus/ciudadanos/voluntariado</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https://www.comunidad.madrid/hospital/ninojesus/profesionales/docencia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Enfermería</v>
      </c>
      <c r="C293" s="140" t="str">
        <f>IF( ISBLANK('03.Muestra'!$E16),"",'03.Muestra'!$E16)</f>
        <v>https://www.comunidad.madrid/hospital/ninojesus/profesionales/enfermeria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https://www.comunidad.madrid/hospital/ninojesus/videoteca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Mapa Web</v>
      </c>
      <c r="C295" s="140" t="str">
        <f>IF( ISBLANK('03.Muestra'!$E18),"",'03.Muestra'!$E18)</f>
        <v>https://www.comunidad.madrid/hospital/ninojesus/sitemap</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Noticias</v>
      </c>
      <c r="C296" s="140" t="str">
        <f>IF( ISBLANK('03.Muestra'!$E19),"",'03.Muestra'!$E19)</f>
        <v>https://www.comunidad.madrid/hospital/ninojesus/comunicacion/noticias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Continuidad asistencial</v>
      </c>
      <c r="C297" s="140" t="str">
        <f>IF( ISBLANK('03.Muestra'!$E20),"",'03.Muestra'!$E20)</f>
        <v>https://www.comunidad.madrid/hospital/ninojesus/profesionales/continuidad-asistencial</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Buscador</v>
      </c>
      <c r="C298" s="140" t="str">
        <f>IF( ISBLANK('03.Muestra'!$E21),"",'03.Muestra'!$E21)</f>
        <v>https://www.comunidad.madrid/hospital/ninojesus/buscar?search_api_fulltext=covid&amp;nombre=</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
      </c>
      <c r="C299" s="140" t="str">
        <f>IF( ISBLANK('03.Muestra'!$E22),"",'03.Muestra'!$E22)</f>
        <v/>
      </c>
      <c r="D299" s="164"/>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
      </c>
      <c r="C300" s="140" t="str">
        <f>IF( ISBLANK('03.Muestra'!$E23),"",'03.Muestra'!$E23)</f>
        <v/>
      </c>
      <c r="D300" s="164"/>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
      </c>
      <c r="C302" s="140" t="str">
        <f>IF( ISBLANK('03.Muestra'!$E25),"",'03.Muestra'!$E25)</f>
        <v/>
      </c>
      <c r="D302" s="164" t="str">
        <f t="shared" ref="D302:D319" si="15">IF(AND(B302&lt;&gt;"",C302&lt;&gt;""),"N/T","")</f>
        <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
      </c>
      <c r="C303" s="140" t="str">
        <f>IF( ISBLANK('03.Muestra'!$E26),"",'03.Muestra'!$E26)</f>
        <v/>
      </c>
      <c r="D303" s="164" t="str">
        <f t="shared" si="15"/>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https://www.comunidad.madrid/hospital/ninojesus/</v>
      </c>
      <c r="D323" s="164" t="s">
        <v>64</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https://www.comunidad.madrid/hospital/ninojesus/ciudadanos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8</v>
      </c>
      <c r="J324" s="147">
        <f ca="1">COUNTIF($D323:INDIRECT("$D" &amp;  SUM(ROW()-1,'03.Muestra'!$D$45)-1),J323)</f>
        <v>6</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https://www.comunidad.madrid/hospital/ninojesus/profesionales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https://www.comunidad.madrid/hospital/ninojesus/comunicacion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https://www.comunidad.madrid/hospital/ninojesus/nosotros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Transparencia</v>
      </c>
      <c r="C328" s="140" t="str">
        <f>IF( ISBLANK('03.Muestra'!$E13),"",'03.Muestra'!$E13)</f>
        <v>https://www.comunidad.madrid/hospital/ninojesus/nosotros/transparencia</v>
      </c>
      <c r="D328" s="164" t="s">
        <v>64</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Voluntariado</v>
      </c>
      <c r="C329" s="140" t="str">
        <f>IF( ISBLANK('03.Muestra'!$E14),"",'03.Muestra'!$E14)</f>
        <v>https://www.comunidad.madrid/hospital/ninojesus/ciudadanos/voluntariado</v>
      </c>
      <c r="D329" s="164" t="s">
        <v>64</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https://www.comunidad.madrid/hospital/ninojesus/profesionales/docencia</v>
      </c>
      <c r="D330" s="164" t="s">
        <v>64</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Enfermería</v>
      </c>
      <c r="C331" s="140" t="str">
        <f>IF( ISBLANK('03.Muestra'!$E16),"",'03.Muestra'!$E16)</f>
        <v>https://www.comunidad.madrid/hospital/ninojesus/profesionales/enfermeria</v>
      </c>
      <c r="D331" s="164" t="s">
        <v>64</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https://www.comunidad.madrid/hospital/ninojesus/videoteca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Mapa Web</v>
      </c>
      <c r="C333" s="140" t="str">
        <f>IF( ISBLANK('03.Muestra'!$E18),"",'03.Muestra'!$E18)</f>
        <v>https://www.comunidad.madrid/hospital/ninojesus/sitemap</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Noticias</v>
      </c>
      <c r="C334" s="140" t="str">
        <f>IF( ISBLANK('03.Muestra'!$E19),"",'03.Muestra'!$E19)</f>
        <v>https://www.comunidad.madrid/hospital/ninojesus/comunicacion/noticias</v>
      </c>
      <c r="D334" s="164" t="s">
        <v>64</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Continuidad asistencial</v>
      </c>
      <c r="C335" s="140" t="str">
        <f>IF( ISBLANK('03.Muestra'!$E20),"",'03.Muestra'!$E20)</f>
        <v>https://www.comunidad.madrid/hospital/ninojesus/profesionales/continuidad-asistencial</v>
      </c>
      <c r="D335" s="164" t="s">
        <v>64</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Buscador</v>
      </c>
      <c r="C336" s="140" t="str">
        <f>IF( ISBLANK('03.Muestra'!$E21),"",'03.Muestra'!$E21)</f>
        <v>https://www.comunidad.madrid/hospital/ninojesus/buscar?search_api_fulltext=covid&amp;nombre=</v>
      </c>
      <c r="D336" s="164" t="s">
        <v>64</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
      </c>
      <c r="C337" s="140" t="str">
        <f>IF( ISBLANK('03.Muestra'!$E22),"",'03.Muestra'!$E22)</f>
        <v/>
      </c>
      <c r="D337" s="164"/>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
      </c>
      <c r="C338" s="140" t="str">
        <f>IF( ISBLANK('03.Muestra'!$E23),"",'03.Muestra'!$E23)</f>
        <v/>
      </c>
      <c r="D338" s="164"/>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https://www.comunidad.madrid/hospital/ninojesus/</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https://www.comunidad.madrid/hospital/ninojesus/ciudadanos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https://www.comunidad.madrid/hospital/ninojesus/profesionales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https://www.comunidad.madrid/hospital/ninojesus/comunicacion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https://www.comunidad.madrid/hospital/ninojesus/nosotros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Transparencia</v>
      </c>
      <c r="C366" s="140" t="str">
        <f>IF( ISBLANK('03.Muestra'!$E13),"",'03.Muestra'!$E13)</f>
        <v>https://www.comunidad.madrid/hospital/ninojesus/nosotros/transparencia</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Voluntariado</v>
      </c>
      <c r="C367" s="140" t="str">
        <f>IF( ISBLANK('03.Muestra'!$E14),"",'03.Muestra'!$E14)</f>
        <v>https://www.comunidad.madrid/hospital/ninojesus/ciudadanos/voluntariado</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https://www.comunidad.madrid/hospital/ninojesus/profesionales/docencia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Enfermería</v>
      </c>
      <c r="C369" s="140" t="str">
        <f>IF( ISBLANK('03.Muestra'!$E16),"",'03.Muestra'!$E16)</f>
        <v>https://www.comunidad.madrid/hospital/ninojesus/profesionales/enfermeria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https://www.comunidad.madrid/hospital/ninojesus/videoteca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Mapa Web</v>
      </c>
      <c r="C371" s="140" t="str">
        <f>IF( ISBLANK('03.Muestra'!$E18),"",'03.Muestra'!$E18)</f>
        <v>https://www.comunidad.madrid/hospital/ninojesus/sitemap</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Noticias</v>
      </c>
      <c r="C372" s="140" t="str">
        <f>IF( ISBLANK('03.Muestra'!$E19),"",'03.Muestra'!$E19)</f>
        <v>https://www.comunidad.madrid/hospital/ninojesus/comunicacion/noticias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Continuidad asistencial</v>
      </c>
      <c r="C373" s="140" t="str">
        <f>IF( ISBLANK('03.Muestra'!$E20),"",'03.Muestra'!$E20)</f>
        <v>https://www.comunidad.madrid/hospital/ninojesus/profesionales/continuidad-asistencial</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Buscador</v>
      </c>
      <c r="C374" s="140" t="str">
        <f>IF( ISBLANK('03.Muestra'!$E21),"",'03.Muestra'!$E21)</f>
        <v>https://www.comunidad.madrid/hospital/ninojesus/buscar?search_api_fulltext=covid&amp;nombre=</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
      </c>
      <c r="C375" s="140" t="str">
        <f>IF( ISBLANK('03.Muestra'!$E22),"",'03.Muestra'!$E22)</f>
        <v/>
      </c>
      <c r="D375" s="164"/>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
      </c>
      <c r="C376" s="140" t="str">
        <f>IF( ISBLANK('03.Muestra'!$E23),"",'03.Muestra'!$E23)</f>
        <v/>
      </c>
      <c r="D376" s="164"/>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https://www.comunidad.madrid/hospital/ninojesus/</v>
      </c>
      <c r="D399" s="191"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https://www.comunidad.madrid/hospital/ninojesus/ciudadanos</v>
      </c>
      <c r="D400" s="191" t="s">
        <v>73</v>
      </c>
      <c r="E400" s="133" t="str">
        <f t="shared" si="20"/>
        <v/>
      </c>
      <c r="F400" s="147">
        <f ca="1">COUNTIF($D399:INDIRECT("$D" &amp;  SUM(ROW()-1,'03.Muestra'!$D$45)-1),F399)</f>
        <v>0</v>
      </c>
      <c r="G400" s="147">
        <f ca="1">COUNTIF($D399:INDIRECT("$D" &amp;  SUM(ROW()-1,'03.Muestra'!$D$45)-1),G399)</f>
        <v>0</v>
      </c>
      <c r="H400" s="147">
        <f ca="1">COUNTIF($D399:INDIRECT("$D" &amp;  SUM(ROW()-1,'03.Muestra'!$D$45)-1),H399)</f>
        <v>11</v>
      </c>
      <c r="I400" s="147">
        <f ca="1">COUNTIF($D399:INDIRECT("$D" &amp;  SUM(ROW()-1,'03.Muestra'!$D$45)-1),I399)</f>
        <v>0</v>
      </c>
      <c r="J400" s="147">
        <f ca="1">COUNTIF($D399:INDIRECT("$D" &amp;  SUM(ROW()-1,'03.Muestra'!$D$45)-1),J399)</f>
        <v>3</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https://www.comunidad.madrid/hospital/ninojesus/profesionales</v>
      </c>
      <c r="D401" s="191"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https://www.comunidad.madrid/hospital/ninojesus/comunicacion</v>
      </c>
      <c r="D402" s="191"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https://www.comunidad.madrid/hospital/ninojesus/nosotros</v>
      </c>
      <c r="D403" s="191"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Transparencia</v>
      </c>
      <c r="C404" s="140" t="str">
        <f>IF( ISBLANK('03.Muestra'!$E13),"",'03.Muestra'!$E13)</f>
        <v>https://www.comunidad.madrid/hospital/ninojesus/nosotros/transparencia</v>
      </c>
      <c r="D404" s="191"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Voluntariado</v>
      </c>
      <c r="C405" s="140" t="str">
        <f>IF( ISBLANK('03.Muestra'!$E14),"",'03.Muestra'!$E14)</f>
        <v>https://www.comunidad.madrid/hospital/ninojesus/ciudadanos/voluntariado</v>
      </c>
      <c r="D405" s="191"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Docencia</v>
      </c>
      <c r="C406" s="140" t="str">
        <f>IF( ISBLANK('03.Muestra'!$E15),"",'03.Muestra'!$E15)</f>
        <v>https://www.comunidad.madrid/hospital/ninojesus/profesionales/docencia</v>
      </c>
      <c r="D406" s="191" t="s">
        <v>73</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Enfermería</v>
      </c>
      <c r="C407" s="140" t="str">
        <f>IF( ISBLANK('03.Muestra'!$E16),"",'03.Muestra'!$E16)</f>
        <v>https://www.comunidad.madrid/hospital/ninojesus/profesionales/enfermeria</v>
      </c>
      <c r="D407" s="191"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Videoteca</v>
      </c>
      <c r="C408" s="140" t="str">
        <f>IF( ISBLANK('03.Muestra'!$E17),"",'03.Muestra'!$E17)</f>
        <v>https://www.comunidad.madrid/hospital/ninojesus/videoteca</v>
      </c>
      <c r="D408" s="191"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Mapa Web</v>
      </c>
      <c r="C409" s="140" t="str">
        <f>IF( ISBLANK('03.Muestra'!$E18),"",'03.Muestra'!$E18)</f>
        <v>https://www.comunidad.madrid/hospital/ninojesus/sitemap</v>
      </c>
      <c r="D409" s="191" t="s">
        <v>73</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Noticias</v>
      </c>
      <c r="C410" s="140" t="str">
        <f>IF( ISBLANK('03.Muestra'!$E19),"",'03.Muestra'!$E19)</f>
        <v>https://www.comunidad.madrid/hospital/ninojesus/comunicacion/noticias</v>
      </c>
      <c r="D410" s="191"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Continuidad asistencial</v>
      </c>
      <c r="C411" s="140" t="str">
        <f>IF( ISBLANK('03.Muestra'!$E20),"",'03.Muestra'!$E20)</f>
        <v>https://www.comunidad.madrid/hospital/ninojesus/profesionales/continuidad-asistencial</v>
      </c>
      <c r="D411" s="191" t="s">
        <v>73</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Buscador</v>
      </c>
      <c r="C412" s="140" t="str">
        <f>IF( ISBLANK('03.Muestra'!$E21),"",'03.Muestra'!$E21)</f>
        <v>https://www.comunidad.madrid/hospital/ninojesus/buscar?search_api_fulltext=covid&amp;nombre=</v>
      </c>
      <c r="D412" s="191"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
      </c>
      <c r="C413" s="140" t="str">
        <f>IF( ISBLANK('03.Muestra'!$E22),"",'03.Muestra'!$E22)</f>
        <v/>
      </c>
      <c r="D413" s="164"/>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
      </c>
      <c r="C414" s="140" t="str">
        <f>IF( ISBLANK('03.Muestra'!$E23),"",'03.Muestra'!$E23)</f>
        <v/>
      </c>
      <c r="D414" s="164"/>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
      </c>
      <c r="C416" s="140" t="str">
        <f>IF( ISBLANK('03.Muestra'!$E25),"",'03.Muestra'!$E25)</f>
        <v/>
      </c>
      <c r="D416" s="164" t="str">
        <f t="shared" ref="D416:D433" si="21">IF(AND(B416&lt;&gt;"",C416&lt;&gt;""),"N/T","")</f>
        <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
      </c>
      <c r="C417" s="140" t="str">
        <f>IF( ISBLANK('03.Muestra'!$E26),"",'03.Muestra'!$E26)</f>
        <v/>
      </c>
      <c r="D417" s="164" t="str">
        <f t="shared" si="21"/>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https://www.comunidad.madrid/hospital/ninojesus/</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https://www.comunidad.madrid/hospital/ninojesus/ciudadanos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https://www.comunidad.madrid/hospital/ninojesus/profesionales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https://www.comunidad.madrid/hospital/ninojesus/comunicacion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https://www.comunidad.madrid/hospital/ninojesus/nosotros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Transparencia</v>
      </c>
      <c r="C442" s="140" t="str">
        <f>IF( ISBLANK('03.Muestra'!$E13),"",'03.Muestra'!$E13)</f>
        <v>https://www.comunidad.madrid/hospital/ninojesus/nosotros/transparencia</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Voluntariado</v>
      </c>
      <c r="C443" s="140" t="str">
        <f>IF( ISBLANK('03.Muestra'!$E14),"",'03.Muestra'!$E14)</f>
        <v>https://www.comunidad.madrid/hospital/ninojesus/ciudadanos/voluntariado</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Docencia</v>
      </c>
      <c r="C444" s="140" t="str">
        <f>IF( ISBLANK('03.Muestra'!$E15),"",'03.Muestra'!$E15)</f>
        <v>https://www.comunidad.madrid/hospital/ninojesus/profesionales/docencia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Enfermería</v>
      </c>
      <c r="C445" s="140" t="str">
        <f>IF( ISBLANK('03.Muestra'!$E16),"",'03.Muestra'!$E16)</f>
        <v>https://www.comunidad.madrid/hospital/ninojesus/profesionales/enfermeria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Videoteca</v>
      </c>
      <c r="C446" s="140" t="str">
        <f>IF( ISBLANK('03.Muestra'!$E17),"",'03.Muestra'!$E17)</f>
        <v>https://www.comunidad.madrid/hospital/ninojesus/videoteca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Mapa Web</v>
      </c>
      <c r="C447" s="140" t="str">
        <f>IF( ISBLANK('03.Muestra'!$E18),"",'03.Muestra'!$E18)</f>
        <v>https://www.comunidad.madrid/hospital/ninojesus/sitemap</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Noticias</v>
      </c>
      <c r="C448" s="140" t="str">
        <f>IF( ISBLANK('03.Muestra'!$E19),"",'03.Muestra'!$E19)</f>
        <v>https://www.comunidad.madrid/hospital/ninojesus/comunicacion/noticias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Continuidad asistencial</v>
      </c>
      <c r="C449" s="140" t="str">
        <f>IF( ISBLANK('03.Muestra'!$E20),"",'03.Muestra'!$E20)</f>
        <v>https://www.comunidad.madrid/hospital/ninojesus/profesionales/continuidad-asistencial</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Buscador</v>
      </c>
      <c r="C450" s="140" t="str">
        <f>IF( ISBLANK('03.Muestra'!$E21),"",'03.Muestra'!$E21)</f>
        <v>https://www.comunidad.madrid/hospital/ninojesus/buscar?search_api_fulltext=covid&amp;nombre=</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
      </c>
      <c r="C451" s="140" t="str">
        <f>IF( ISBLANK('03.Muestra'!$E22),"",'03.Muestra'!$E22)</f>
        <v/>
      </c>
      <c r="D451" s="164"/>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
      </c>
      <c r="C452" s="140" t="str">
        <f>IF( ISBLANK('03.Muestra'!$E23),"",'03.Muestra'!$E23)</f>
        <v/>
      </c>
      <c r="D452" s="164"/>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https://www.comunidad.madrid/hospital/ninojesus/</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https://www.comunidad.madrid/hospital/ninojesus/ciudadanos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14</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https://www.comunidad.madrid/hospital/ninojesus/profesionales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https://www.comunidad.madrid/hospital/ninojesus/comunicacion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https://www.comunidad.madrid/hospital/ninojesus/nosotros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Transparencia</v>
      </c>
      <c r="C480" s="140" t="str">
        <f>IF( ISBLANK('03.Muestra'!$E13),"",'03.Muestra'!$E13)</f>
        <v>https://www.comunidad.madrid/hospital/ninojesus/nosotros/transparencia</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Voluntariado</v>
      </c>
      <c r="C481" s="140" t="str">
        <f>IF( ISBLANK('03.Muestra'!$E14),"",'03.Muestra'!$E14)</f>
        <v>https://www.comunidad.madrid/hospital/ninojesus/ciudadanos/voluntariado</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Docencia</v>
      </c>
      <c r="C482" s="140" t="str">
        <f>IF( ISBLANK('03.Muestra'!$E15),"",'03.Muestra'!$E15)</f>
        <v>https://www.comunidad.madrid/hospital/ninojesus/profesionales/docencia</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Enfermería</v>
      </c>
      <c r="C483" s="140" t="str">
        <f>IF( ISBLANK('03.Muestra'!$E16),"",'03.Muestra'!$E16)</f>
        <v>https://www.comunidad.madrid/hospital/ninojesus/profesionales/enfermeria</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Videoteca</v>
      </c>
      <c r="C484" s="140" t="str">
        <f>IF( ISBLANK('03.Muestra'!$E17),"",'03.Muestra'!$E17)</f>
        <v>https://www.comunidad.madrid/hospital/ninojesus/videoteca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Mapa Web</v>
      </c>
      <c r="C485" s="140" t="str">
        <f>IF( ISBLANK('03.Muestra'!$E18),"",'03.Muestra'!$E18)</f>
        <v>https://www.comunidad.madrid/hospital/ninojesus/sitemap</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Noticias</v>
      </c>
      <c r="C486" s="140" t="str">
        <f>IF( ISBLANK('03.Muestra'!$E19),"",'03.Muestra'!$E19)</f>
        <v>https://www.comunidad.madrid/hospital/ninojesus/comunicacion/noticias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Continuidad asistencial</v>
      </c>
      <c r="C487" s="140" t="str">
        <f>IF( ISBLANK('03.Muestra'!$E20),"",'03.Muestra'!$E20)</f>
        <v>https://www.comunidad.madrid/hospital/ninojesus/profesionales/continuidad-asistencial</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Buscador</v>
      </c>
      <c r="C488" s="140" t="str">
        <f>IF( ISBLANK('03.Muestra'!$E21),"",'03.Muestra'!$E21)</f>
        <v>https://www.comunidad.madrid/hospital/ninojesus/buscar?search_api_fulltext=covid&amp;nombre=</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
      </c>
      <c r="C489" s="140" t="str">
        <f>IF( ISBLANK('03.Muestra'!$E22),"",'03.Muestra'!$E22)</f>
        <v/>
      </c>
      <c r="D489" s="164"/>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
      </c>
      <c r="C490" s="140" t="str">
        <f>IF( ISBLANK('03.Muestra'!$E23),"",'03.Muestra'!$E23)</f>
        <v/>
      </c>
      <c r="D490" s="164"/>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https://www.comunidad.madrid/hospital/ninojesus/</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https://www.comunidad.madrid/hospital/ninojesus/ciudadanos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14</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https://www.comunidad.madrid/hospital/ninojesus/profesionales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https://www.comunidad.madrid/hospital/ninojesus/comunicacion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https://www.comunidad.madrid/hospital/ninojesus/nosotros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Transparencia</v>
      </c>
      <c r="C518" s="140" t="str">
        <f>IF( ISBLANK('03.Muestra'!$E13),"",'03.Muestra'!$E13)</f>
        <v>https://www.comunidad.madrid/hospital/ninojesus/nosotros/transparencia</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Voluntariado</v>
      </c>
      <c r="C519" s="140" t="str">
        <f>IF( ISBLANK('03.Muestra'!$E14),"",'03.Muestra'!$E14)</f>
        <v>https://www.comunidad.madrid/hospital/ninojesus/ciudadanos/voluntariado</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Docencia</v>
      </c>
      <c r="C520" s="140" t="str">
        <f>IF( ISBLANK('03.Muestra'!$E15),"",'03.Muestra'!$E15)</f>
        <v>https://www.comunidad.madrid/hospital/ninojesus/profesionales/docencia</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Enfermería</v>
      </c>
      <c r="C521" s="140" t="str">
        <f>IF( ISBLANK('03.Muestra'!$E16),"",'03.Muestra'!$E16)</f>
        <v>https://www.comunidad.madrid/hospital/ninojesus/profesionales/enfermeria</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Videoteca</v>
      </c>
      <c r="C522" s="140" t="str">
        <f>IF( ISBLANK('03.Muestra'!$E17),"",'03.Muestra'!$E17)</f>
        <v>https://www.comunidad.madrid/hospital/ninojesus/videoteca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Mapa Web</v>
      </c>
      <c r="C523" s="140" t="str">
        <f>IF( ISBLANK('03.Muestra'!$E18),"",'03.Muestra'!$E18)</f>
        <v>https://www.comunidad.madrid/hospital/ninojesus/sitemap</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Noticias</v>
      </c>
      <c r="C524" s="140" t="str">
        <f>IF( ISBLANK('03.Muestra'!$E19),"",'03.Muestra'!$E19)</f>
        <v>https://www.comunidad.madrid/hospital/ninojesus/comunicacion/noticias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Continuidad asistencial</v>
      </c>
      <c r="C525" s="140" t="str">
        <f>IF( ISBLANK('03.Muestra'!$E20),"",'03.Muestra'!$E20)</f>
        <v>https://www.comunidad.madrid/hospital/ninojesus/profesionales/continuidad-asistencial</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Buscador</v>
      </c>
      <c r="C526" s="140" t="str">
        <f>IF( ISBLANK('03.Muestra'!$E21),"",'03.Muestra'!$E21)</f>
        <v>https://www.comunidad.madrid/hospital/ninojesus/buscar?search_api_fulltext=covid&amp;nombre=</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
      </c>
      <c r="C527" s="140" t="str">
        <f>IF( ISBLANK('03.Muestra'!$E22),"",'03.Muestra'!$E22)</f>
        <v/>
      </c>
      <c r="D527" s="164"/>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
      </c>
      <c r="C528" s="140" t="str">
        <f>IF( ISBLANK('03.Muestra'!$E23),"",'03.Muestra'!$E23)</f>
        <v/>
      </c>
      <c r="D528" s="164"/>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https://www.comunidad.madrid/hospital/ninojesus/</v>
      </c>
      <c r="D551" s="164" t="s">
        <v>64</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https://www.comunidad.madrid/hospital/ninojesus/ciudadanos</v>
      </c>
      <c r="D552" s="164" t="s">
        <v>64</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14</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https://www.comunidad.madrid/hospital/ninojesus/profesionales</v>
      </c>
      <c r="D553" s="164" t="s">
        <v>64</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https://www.comunidad.madrid/hospital/ninojesus/comunicacion</v>
      </c>
      <c r="D554" s="164" t="s">
        <v>64</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https://www.comunidad.madrid/hospital/ninojesus/nosotros</v>
      </c>
      <c r="D555" s="164" t="s">
        <v>64</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Transparencia</v>
      </c>
      <c r="C556" s="140" t="str">
        <f>IF( ISBLANK('03.Muestra'!$E13),"",'03.Muestra'!$E13)</f>
        <v>https://www.comunidad.madrid/hospital/ninojesus/nosotros/transparencia</v>
      </c>
      <c r="D556" s="164" t="s">
        <v>64</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Voluntariado</v>
      </c>
      <c r="C557" s="140" t="str">
        <f>IF( ISBLANK('03.Muestra'!$E14),"",'03.Muestra'!$E14)</f>
        <v>https://www.comunidad.madrid/hospital/ninojesus/ciudadanos/voluntariado</v>
      </c>
      <c r="D557" s="164" t="s">
        <v>64</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Docencia</v>
      </c>
      <c r="C558" s="140" t="str">
        <f>IF( ISBLANK('03.Muestra'!$E15),"",'03.Muestra'!$E15)</f>
        <v>https://www.comunidad.madrid/hospital/ninojesus/profesionales/docencia</v>
      </c>
      <c r="D558" s="164" t="s">
        <v>64</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Enfermería</v>
      </c>
      <c r="C559" s="140" t="str">
        <f>IF( ISBLANK('03.Muestra'!$E16),"",'03.Muestra'!$E16)</f>
        <v>https://www.comunidad.madrid/hospital/ninojesus/profesionales/enfermeria</v>
      </c>
      <c r="D559" s="164" t="s">
        <v>64</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Videoteca</v>
      </c>
      <c r="C560" s="140" t="str">
        <f>IF( ISBLANK('03.Muestra'!$E17),"",'03.Muestra'!$E17)</f>
        <v>https://www.comunidad.madrid/hospital/ninojesus/videoteca</v>
      </c>
      <c r="D560" s="164" t="s">
        <v>64</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Mapa Web</v>
      </c>
      <c r="C561" s="140" t="str">
        <f>IF( ISBLANK('03.Muestra'!$E18),"",'03.Muestra'!$E18)</f>
        <v>https://www.comunidad.madrid/hospital/ninojesus/sitemap</v>
      </c>
      <c r="D561" s="164" t="s">
        <v>64</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Noticias</v>
      </c>
      <c r="C562" s="140" t="str">
        <f>IF( ISBLANK('03.Muestra'!$E19),"",'03.Muestra'!$E19)</f>
        <v>https://www.comunidad.madrid/hospital/ninojesus/comunicacion/noticias</v>
      </c>
      <c r="D562" s="164" t="s">
        <v>64</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Continuidad asistencial</v>
      </c>
      <c r="C563" s="140" t="str">
        <f>IF( ISBLANK('03.Muestra'!$E20),"",'03.Muestra'!$E20)</f>
        <v>https://www.comunidad.madrid/hospital/ninojesus/profesionales/continuidad-asistencial</v>
      </c>
      <c r="D563" s="164" t="s">
        <v>64</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Buscador</v>
      </c>
      <c r="C564" s="140" t="str">
        <f>IF( ISBLANK('03.Muestra'!$E21),"",'03.Muestra'!$E21)</f>
        <v>https://www.comunidad.madrid/hospital/ninojesus/buscar?search_api_fulltext=covid&amp;nombre=</v>
      </c>
      <c r="D564" s="164" t="s">
        <v>64</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
      </c>
      <c r="C565" s="140" t="str">
        <f>IF( ISBLANK('03.Muestra'!$E22),"",'03.Muestra'!$E22)</f>
        <v/>
      </c>
      <c r="D565" s="164"/>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
      </c>
      <c r="C566" s="140" t="str">
        <f>IF( ISBLANK('03.Muestra'!$E23),"",'03.Muestra'!$E23)</f>
        <v/>
      </c>
      <c r="D566" s="164"/>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https://www.comunidad.madrid/hospital/ninojesus/</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https://www.comunidad.madrid/hospital/ninojesus/ciudadanos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14</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https://www.comunidad.madrid/hospital/ninojesus/profesionales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ISBLANK('03.Muestra'!$E11),"",'03.Muestra'!$E11)</f>
        <v>https://www.comunidad.madrid/hospital/ninojesus/comunicacion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https://www.comunidad.madrid/hospital/ninojesus/nosotros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Transparencia</v>
      </c>
      <c r="C594" s="140" t="str">
        <f>IF( ISBLANK('03.Muestra'!$E13),"",'03.Muestra'!$E13)</f>
        <v>https://www.comunidad.madrid/hospital/ninojesus/nosotros/transparencia</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Voluntariado</v>
      </c>
      <c r="C595" s="140" t="str">
        <f>IF( ISBLANK('03.Muestra'!$E14),"",'03.Muestra'!$E14)</f>
        <v>https://www.comunidad.madrid/hospital/ninojesus/ciudadanos/voluntariado</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Docencia</v>
      </c>
      <c r="C596" s="140" t="str">
        <f>IF( ISBLANK('03.Muestra'!$E15),"",'03.Muestra'!$E15)</f>
        <v>https://www.comunidad.madrid/hospital/ninojesus/profesionales/docencia</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Enfermería</v>
      </c>
      <c r="C597" s="140" t="str">
        <f>IF( ISBLANK('03.Muestra'!$E16),"",'03.Muestra'!$E16)</f>
        <v>https://www.comunidad.madrid/hospital/ninojesus/profesionales/enfermeria</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Videoteca</v>
      </c>
      <c r="C598" s="140" t="str">
        <f>IF( ISBLANK('03.Muestra'!$E17),"",'03.Muestra'!$E17)</f>
        <v>https://www.comunidad.madrid/hospital/ninojesus/videoteca</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Mapa Web</v>
      </c>
      <c r="C599" s="140" t="str">
        <f>IF( ISBLANK('03.Muestra'!$E18),"",'03.Muestra'!$E18)</f>
        <v>https://www.comunidad.madrid/hospital/ninojesus/sitemap</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Noticias</v>
      </c>
      <c r="C600" s="140" t="str">
        <f>IF( ISBLANK('03.Muestra'!$E19),"",'03.Muestra'!$E19)</f>
        <v>https://www.comunidad.madrid/hospital/ninojesus/comunicacion/noticias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Continuidad asistencial</v>
      </c>
      <c r="C601" s="140" t="str">
        <f>IF( ISBLANK('03.Muestra'!$E20),"",'03.Muestra'!$E20)</f>
        <v>https://www.comunidad.madrid/hospital/ninojesus/profesionales/continuidad-asistencial</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Buscador</v>
      </c>
      <c r="C602" s="140" t="str">
        <f>IF( ISBLANK('03.Muestra'!$E21),"",'03.Muestra'!$E21)</f>
        <v>https://www.comunidad.madrid/hospital/ninojesus/buscar?search_api_fulltext=covid&amp;nombre=</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
      </c>
      <c r="C603" s="140" t="str">
        <f>IF( ISBLANK('03.Muestra'!$E22),"",'03.Muestra'!$E22)</f>
        <v/>
      </c>
      <c r="D603" s="164"/>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
      </c>
      <c r="C604" s="140" t="str">
        <f>IF( ISBLANK('03.Muestra'!$E23),"",'03.Muestra'!$E23)</f>
        <v/>
      </c>
      <c r="D604" s="164"/>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https://www.comunidad.madrid/hospital/ninojesus/</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https://www.comunidad.madrid/hospital/ninojesus/ciudadanos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14</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https://www.comunidad.madrid/hospital/ninojesus/profesionales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https://www.comunidad.madrid/hospital/ninojesus/comunicacion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https://www.comunidad.madrid/hospital/ninojesus/nosotros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Transparencia</v>
      </c>
      <c r="C632" s="140" t="str">
        <f>IF( ISBLANK('03.Muestra'!$E13),"",'03.Muestra'!$E13)</f>
        <v>https://www.comunidad.madrid/hospital/ninojesus/nosotros/transparencia</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Voluntariado</v>
      </c>
      <c r="C633" s="140" t="str">
        <f>IF( ISBLANK('03.Muestra'!$E14),"",'03.Muestra'!$E14)</f>
        <v>https://www.comunidad.madrid/hospital/ninojesus/ciudadanos/voluntariado</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Docencia</v>
      </c>
      <c r="C634" s="140" t="str">
        <f>IF( ISBLANK('03.Muestra'!$E15),"",'03.Muestra'!$E15)</f>
        <v>https://www.comunidad.madrid/hospital/ninojesus/profesionales/docencia</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Enfermería</v>
      </c>
      <c r="C635" s="140" t="str">
        <f>IF( ISBLANK('03.Muestra'!$E16),"",'03.Muestra'!$E16)</f>
        <v>https://www.comunidad.madrid/hospital/ninojesus/profesionales/enfermeria</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Videoteca</v>
      </c>
      <c r="C636" s="140" t="str">
        <f>IF( ISBLANK('03.Muestra'!$E17),"",'03.Muestra'!$E17)</f>
        <v>https://www.comunidad.madrid/hospital/ninojesus/videoteca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Mapa Web</v>
      </c>
      <c r="C637" s="140" t="str">
        <f>IF( ISBLANK('03.Muestra'!$E18),"",'03.Muestra'!$E18)</f>
        <v>https://www.comunidad.madrid/hospital/ninojesus/sitemap</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Noticias</v>
      </c>
      <c r="C638" s="140" t="str">
        <f>IF( ISBLANK('03.Muestra'!$E19),"",'03.Muestra'!$E19)</f>
        <v>https://www.comunidad.madrid/hospital/ninojesus/comunicacion/noticias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Continuidad asistencial</v>
      </c>
      <c r="C639" s="140" t="str">
        <f>IF( ISBLANK('03.Muestra'!$E20),"",'03.Muestra'!$E20)</f>
        <v>https://www.comunidad.madrid/hospital/ninojesus/profesionales/continuidad-asistencial</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Buscador</v>
      </c>
      <c r="C640" s="140" t="str">
        <f>IF( ISBLANK('03.Muestra'!$E21),"",'03.Muestra'!$E21)</f>
        <v>https://www.comunidad.madrid/hospital/ninojesus/buscar?search_api_fulltext=covid&amp;nombre=</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
      </c>
      <c r="C641" s="140" t="str">
        <f>IF( ISBLANK('03.Muestra'!$E22),"",'03.Muestra'!$E22)</f>
        <v/>
      </c>
      <c r="D641" s="164"/>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
      </c>
      <c r="C642" s="140" t="str">
        <f>IF( ISBLANK('03.Muestra'!$E23),"",'03.Muestra'!$E23)</f>
        <v/>
      </c>
      <c r="D642" s="164"/>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https://www.comunidad.madrid/hospital/ninojesus/</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https://www.comunidad.madrid/hospital/ninojesus/ciudadanos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5</v>
      </c>
      <c r="J666" s="147">
        <f ca="1">COUNTIF($D665:INDIRECT("$D" &amp;  SUM(ROW()-1,'03.Muestra'!$D$45)-1),J665)</f>
        <v>9</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https://www.comunidad.madrid/hospital/ninojesus/profesionales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Comunicación</v>
      </c>
      <c r="C668" s="140" t="str">
        <f>IF( ISBLANK('03.Muestra'!$E11),"",'03.Muestra'!$E11)</f>
        <v>https://www.comunidad.madrid/hospital/ninojesus/comunicacion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https://www.comunidad.madrid/hospital/ninojesus/nosotros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Transparencia</v>
      </c>
      <c r="C670" s="140" t="str">
        <f>IF( ISBLANK('03.Muestra'!$E13),"",'03.Muestra'!$E13)</f>
        <v>https://www.comunidad.madrid/hospital/ninojesus/nosotros/transparencia</v>
      </c>
      <c r="D670" s="164" t="s">
        <v>64</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Voluntariado</v>
      </c>
      <c r="C671" s="140" t="str">
        <f>IF( ISBLANK('03.Muestra'!$E14),"",'03.Muestra'!$E14)</f>
        <v>https://www.comunidad.madrid/hospital/ninojesus/ciudadanos/voluntariado</v>
      </c>
      <c r="D671" s="164" t="s">
        <v>64</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Docencia</v>
      </c>
      <c r="C672" s="140" t="str">
        <f>IF( ISBLANK('03.Muestra'!$E15),"",'03.Muestra'!$E15)</f>
        <v>https://www.comunidad.madrid/hospital/ninojesus/profesionales/docencia</v>
      </c>
      <c r="D672" s="164" t="s">
        <v>64</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Enfermería</v>
      </c>
      <c r="C673" s="140" t="str">
        <f>IF( ISBLANK('03.Muestra'!$E16),"",'03.Muestra'!$E16)</f>
        <v>https://www.comunidad.madrid/hospital/ninojesus/profesionales/enfermeria</v>
      </c>
      <c r="D673" s="164" t="s">
        <v>64</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Videoteca</v>
      </c>
      <c r="C674" s="140" t="str">
        <f>IF( ISBLANK('03.Muestra'!$E17),"",'03.Muestra'!$E17)</f>
        <v>https://www.comunidad.madrid/hospital/ninojesus/videoteca</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Mapa Web</v>
      </c>
      <c r="C675" s="140" t="str">
        <f>IF( ISBLANK('03.Muestra'!$E18),"",'03.Muestra'!$E18)</f>
        <v>https://www.comunidad.madrid/hospital/ninojesus/sitemap</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Noticias</v>
      </c>
      <c r="C676" s="140" t="str">
        <f>IF( ISBLANK('03.Muestra'!$E19),"",'03.Muestra'!$E19)</f>
        <v>https://www.comunidad.madrid/hospital/ninojesus/comunicacion/noticias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Continuidad asistencial</v>
      </c>
      <c r="C677" s="140" t="str">
        <f>IF( ISBLANK('03.Muestra'!$E20),"",'03.Muestra'!$E20)</f>
        <v>https://www.comunidad.madrid/hospital/ninojesus/profesionales/continuidad-asistencial</v>
      </c>
      <c r="D677" s="164" t="s">
        <v>64</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Buscador</v>
      </c>
      <c r="C678" s="140" t="str">
        <f>IF( ISBLANK('03.Muestra'!$E21),"",'03.Muestra'!$E21)</f>
        <v>https://www.comunidad.madrid/hospital/ninojesus/buscar?search_api_fulltext=covid&amp;nombre=</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
      </c>
      <c r="C679" s="140" t="str">
        <f>IF( ISBLANK('03.Muestra'!$E22),"",'03.Muestra'!$E22)</f>
        <v/>
      </c>
      <c r="D679" s="164"/>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
      </c>
      <c r="C680" s="140" t="str">
        <f>IF( ISBLANK('03.Muestra'!$E23),"",'03.Muestra'!$E23)</f>
        <v/>
      </c>
      <c r="D680" s="164"/>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https://www.comunidad.madrid/hospital/ninojesus/</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https://www.comunidad.madrid/hospital/ninojesus/ciudadanos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14</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https://www.comunidad.madrid/hospital/ninojesus/profesionales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Comunicación</v>
      </c>
      <c r="C706" s="140" t="str">
        <f>IF( ISBLANK('03.Muestra'!$E11),"",'03.Muestra'!$E11)</f>
        <v>https://www.comunidad.madrid/hospital/ninojesus/comunicacion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https://www.comunidad.madrid/hospital/ninojesus/nosotros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Transparencia</v>
      </c>
      <c r="C708" s="140" t="str">
        <f>IF( ISBLANK('03.Muestra'!$E13),"",'03.Muestra'!$E13)</f>
        <v>https://www.comunidad.madrid/hospital/ninojesus/nosotros/transparencia</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Voluntariado</v>
      </c>
      <c r="C709" s="140" t="str">
        <f>IF( ISBLANK('03.Muestra'!$E14),"",'03.Muestra'!$E14)</f>
        <v>https://www.comunidad.madrid/hospital/ninojesus/ciudadanos/voluntariado</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Docencia</v>
      </c>
      <c r="C710" s="140" t="str">
        <f>IF( ISBLANK('03.Muestra'!$E15),"",'03.Muestra'!$E15)</f>
        <v>https://www.comunidad.madrid/hospital/ninojesus/profesionales/docencia</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Enfermería</v>
      </c>
      <c r="C711" s="140" t="str">
        <f>IF( ISBLANK('03.Muestra'!$E16),"",'03.Muestra'!$E16)</f>
        <v>https://www.comunidad.madrid/hospital/ninojesus/profesionales/enfermeria</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Videoteca</v>
      </c>
      <c r="C712" s="140" t="str">
        <f>IF( ISBLANK('03.Muestra'!$E17),"",'03.Muestra'!$E17)</f>
        <v>https://www.comunidad.madrid/hospital/ninojesus/videoteca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Mapa Web</v>
      </c>
      <c r="C713" s="140" t="str">
        <f>IF( ISBLANK('03.Muestra'!$E18),"",'03.Muestra'!$E18)</f>
        <v>https://www.comunidad.madrid/hospital/ninojesus/sitemap</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Noticias</v>
      </c>
      <c r="C714" s="140" t="str">
        <f>IF( ISBLANK('03.Muestra'!$E19),"",'03.Muestra'!$E19)</f>
        <v>https://www.comunidad.madrid/hospital/ninojesus/comunicacion/noticias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Continuidad asistencial</v>
      </c>
      <c r="C715" s="140" t="str">
        <f>IF( ISBLANK('03.Muestra'!$E20),"",'03.Muestra'!$E20)</f>
        <v>https://www.comunidad.madrid/hospital/ninojesus/profesionales/continuidad-asistencial</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Buscador</v>
      </c>
      <c r="C716" s="140" t="str">
        <f>IF( ISBLANK('03.Muestra'!$E21),"",'03.Muestra'!$E21)</f>
        <v>https://www.comunidad.madrid/hospital/ninojesus/buscar?search_api_fulltext=covid&amp;nombre=</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
      </c>
      <c r="C717" s="140" t="str">
        <f>IF( ISBLANK('03.Muestra'!$E22),"",'03.Muestra'!$E22)</f>
        <v/>
      </c>
      <c r="D717" s="164"/>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
      </c>
      <c r="C718" s="140" t="str">
        <f>IF( ISBLANK('03.Muestra'!$E23),"",'03.Muestra'!$E23)</f>
        <v/>
      </c>
      <c r="D718" s="164"/>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https://www.comunidad.madrid/hospital/ninojesus/</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https://www.comunidad.madrid/hospital/ninojesus/ciudadanos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14</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https://www.comunidad.madrid/hospital/ninojesus/profesionales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Comunicación</v>
      </c>
      <c r="C744" s="140" t="str">
        <f>IF( ISBLANK('03.Muestra'!$E11),"",'03.Muestra'!$E11)</f>
        <v>https://www.comunidad.madrid/hospital/ninojesus/comunicacion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https://www.comunidad.madrid/hospital/ninojesus/nosotros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Transparencia</v>
      </c>
      <c r="C746" s="140" t="str">
        <f>IF( ISBLANK('03.Muestra'!$E13),"",'03.Muestra'!$E13)</f>
        <v>https://www.comunidad.madrid/hospital/ninojesus/nosotros/transparencia</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Voluntariado</v>
      </c>
      <c r="C747" s="140" t="str">
        <f>IF( ISBLANK('03.Muestra'!$E14),"",'03.Muestra'!$E14)</f>
        <v>https://www.comunidad.madrid/hospital/ninojesus/ciudadanos/voluntariado</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Docencia</v>
      </c>
      <c r="C748" s="140" t="str">
        <f>IF( ISBLANK('03.Muestra'!$E15),"",'03.Muestra'!$E15)</f>
        <v>https://www.comunidad.madrid/hospital/ninojesus/profesionales/docencia</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Enfermería</v>
      </c>
      <c r="C749" s="140" t="str">
        <f>IF( ISBLANK('03.Muestra'!$E16),"",'03.Muestra'!$E16)</f>
        <v>https://www.comunidad.madrid/hospital/ninojesus/profesionales/enfermeria</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Videoteca</v>
      </c>
      <c r="C750" s="140" t="str">
        <f>IF( ISBLANK('03.Muestra'!$E17),"",'03.Muestra'!$E17)</f>
        <v>https://www.comunidad.madrid/hospital/ninojesus/videoteca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Mapa Web</v>
      </c>
      <c r="C751" s="140" t="str">
        <f>IF( ISBLANK('03.Muestra'!$E18),"",'03.Muestra'!$E18)</f>
        <v>https://www.comunidad.madrid/hospital/ninojesus/sitemap</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Noticias</v>
      </c>
      <c r="C752" s="140" t="str">
        <f>IF( ISBLANK('03.Muestra'!$E19),"",'03.Muestra'!$E19)</f>
        <v>https://www.comunidad.madrid/hospital/ninojesus/comunicacion/noticias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Continuidad asistencial</v>
      </c>
      <c r="C753" s="140" t="str">
        <f>IF( ISBLANK('03.Muestra'!$E20),"",'03.Muestra'!$E20)</f>
        <v>https://www.comunidad.madrid/hospital/ninojesus/profesionales/continuidad-asistencial</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Buscador</v>
      </c>
      <c r="C754" s="140" t="str">
        <f>IF( ISBLANK('03.Muestra'!$E21),"",'03.Muestra'!$E21)</f>
        <v>https://www.comunidad.madrid/hospital/ninojesus/buscar?search_api_fulltext=covid&amp;nombre=</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
      </c>
      <c r="C755" s="140" t="str">
        <f>IF( ISBLANK('03.Muestra'!$E22),"",'03.Muestra'!$E22)</f>
        <v/>
      </c>
      <c r="D755" s="164"/>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
      </c>
      <c r="C756" s="140" t="str">
        <f>IF( ISBLANK('03.Muestra'!$E23),"",'03.Muestra'!$E23)</f>
        <v/>
      </c>
      <c r="D756" s="164"/>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
      </c>
      <c r="C758" s="140" t="str">
        <f>IF( ISBLANK('03.Muestra'!$E25),"",'03.Muestra'!$E25)</f>
        <v/>
      </c>
      <c r="D758" s="164" t="str">
        <f t="shared" ref="D758:D775" si="39">IF(AND(B758&lt;&gt;"",C758&lt;&gt;""),"N/T","")</f>
        <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
      </c>
      <c r="C759" s="140" t="str">
        <f>IF( ISBLANK('03.Muestra'!$E26),"",'03.Muestra'!$E26)</f>
        <v/>
      </c>
      <c r="D759" s="164" t="str">
        <f t="shared" si="39"/>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374" priority="181" stopIfTrue="1" operator="equal">
      <formula>"ERR"</formula>
    </cfRule>
  </conditionalFormatting>
  <conditionalFormatting sqref="F19:J19 D185:D205 D209:D243 D323:D357 D361:D395 D475:D509 D513:D547 D589:D623 D627:D661 D665:D699 D703:D737 D247:D281 D741:D775 D109:D129 D147:D167 D437:D471 D551:D585 D285:D319 D399:D433 D19:D53 D57:D91">
    <cfRule type="expression" dxfId="373" priority="170" stopIfTrue="1">
      <formula>ISBLANK(D19)</formula>
    </cfRule>
    <cfRule type="cellIs" dxfId="372" priority="171" stopIfTrue="1" operator="equal">
      <formula>"Pasa"</formula>
    </cfRule>
    <cfRule type="cellIs" dxfId="371" priority="172" stopIfTrue="1" operator="equal">
      <formula>"Falla"</formula>
    </cfRule>
    <cfRule type="cellIs" dxfId="370" priority="173" stopIfTrue="1" operator="equal">
      <formula>"N/A"</formula>
    </cfRule>
    <cfRule type="cellIs" dxfId="369" priority="174" stopIfTrue="1" operator="equal">
      <formula>"N/T"</formula>
    </cfRule>
    <cfRule type="cellIs" dxfId="368" priority="175" stopIfTrue="1" operator="equal">
      <formula>"N/D"</formula>
    </cfRule>
  </conditionalFormatting>
  <conditionalFormatting sqref="F57:J57">
    <cfRule type="expression" dxfId="367" priority="163" stopIfTrue="1">
      <formula>ISBLANK(F57)</formula>
    </cfRule>
    <cfRule type="cellIs" dxfId="366" priority="164" stopIfTrue="1" operator="equal">
      <formula>"Pasa"</formula>
    </cfRule>
    <cfRule type="cellIs" dxfId="365" priority="165" stopIfTrue="1" operator="equal">
      <formula>"Falla"</formula>
    </cfRule>
    <cfRule type="cellIs" dxfId="364" priority="166" stopIfTrue="1" operator="equal">
      <formula>"N/A"</formula>
    </cfRule>
    <cfRule type="cellIs" dxfId="363" priority="167" stopIfTrue="1" operator="equal">
      <formula>"N/T"</formula>
    </cfRule>
    <cfRule type="cellIs" dxfId="362" priority="168" stopIfTrue="1" operator="equal">
      <formula>"N/D"</formula>
    </cfRule>
  </conditionalFormatting>
  <conditionalFormatting sqref="F95:J95">
    <cfRule type="expression" dxfId="361" priority="157" stopIfTrue="1">
      <formula>ISBLANK(F95)</formula>
    </cfRule>
    <cfRule type="cellIs" dxfId="360" priority="158" stopIfTrue="1" operator="equal">
      <formula>"Pasa"</formula>
    </cfRule>
    <cfRule type="cellIs" dxfId="359" priority="159" stopIfTrue="1" operator="equal">
      <formula>"Falla"</formula>
    </cfRule>
    <cfRule type="cellIs" dxfId="358" priority="160" stopIfTrue="1" operator="equal">
      <formula>"N/A"</formula>
    </cfRule>
    <cfRule type="cellIs" dxfId="357" priority="161" stopIfTrue="1" operator="equal">
      <formula>"N/T"</formula>
    </cfRule>
    <cfRule type="cellIs" dxfId="356" priority="162" stopIfTrue="1" operator="equal">
      <formula>"N/D"</formula>
    </cfRule>
  </conditionalFormatting>
  <conditionalFormatting sqref="F133:J133">
    <cfRule type="expression" dxfId="355" priority="151" stopIfTrue="1">
      <formula>ISBLANK(F133)</formula>
    </cfRule>
    <cfRule type="cellIs" dxfId="354" priority="152" stopIfTrue="1" operator="equal">
      <formula>"Pasa"</formula>
    </cfRule>
    <cfRule type="cellIs" dxfId="353" priority="153" stopIfTrue="1" operator="equal">
      <formula>"Falla"</formula>
    </cfRule>
    <cfRule type="cellIs" dxfId="352" priority="154" stopIfTrue="1" operator="equal">
      <formula>"N/A"</formula>
    </cfRule>
    <cfRule type="cellIs" dxfId="351" priority="155" stopIfTrue="1" operator="equal">
      <formula>"N/T"</formula>
    </cfRule>
    <cfRule type="cellIs" dxfId="350" priority="156" stopIfTrue="1" operator="equal">
      <formula>"N/D"</formula>
    </cfRule>
  </conditionalFormatting>
  <conditionalFormatting sqref="F171:J171">
    <cfRule type="expression" dxfId="349" priority="145" stopIfTrue="1">
      <formula>ISBLANK(F171)</formula>
    </cfRule>
    <cfRule type="cellIs" dxfId="348" priority="146" stopIfTrue="1" operator="equal">
      <formula>"Pasa"</formula>
    </cfRule>
    <cfRule type="cellIs" dxfId="347" priority="147" stopIfTrue="1" operator="equal">
      <formula>"Falla"</formula>
    </cfRule>
    <cfRule type="cellIs" dxfId="346" priority="148" stopIfTrue="1" operator="equal">
      <formula>"N/A"</formula>
    </cfRule>
    <cfRule type="cellIs" dxfId="345" priority="149" stopIfTrue="1" operator="equal">
      <formula>"N/T"</formula>
    </cfRule>
    <cfRule type="cellIs" dxfId="344" priority="150" stopIfTrue="1" operator="equal">
      <formula>"N/D"</formula>
    </cfRule>
  </conditionalFormatting>
  <conditionalFormatting sqref="F209:J209">
    <cfRule type="expression" dxfId="343" priority="139" stopIfTrue="1">
      <formula>ISBLANK(F209)</formula>
    </cfRule>
    <cfRule type="cellIs" dxfId="342" priority="140" stopIfTrue="1" operator="equal">
      <formula>"Pasa"</formula>
    </cfRule>
    <cfRule type="cellIs" dxfId="341" priority="141" stopIfTrue="1" operator="equal">
      <formula>"Falla"</formula>
    </cfRule>
    <cfRule type="cellIs" dxfId="340" priority="142" stopIfTrue="1" operator="equal">
      <formula>"N/A"</formula>
    </cfRule>
    <cfRule type="cellIs" dxfId="339" priority="143" stopIfTrue="1" operator="equal">
      <formula>"N/T"</formula>
    </cfRule>
    <cfRule type="cellIs" dxfId="338" priority="144" stopIfTrue="1" operator="equal">
      <formula>"N/D"</formula>
    </cfRule>
  </conditionalFormatting>
  <conditionalFormatting sqref="F247:J247">
    <cfRule type="expression" dxfId="337" priority="133" stopIfTrue="1">
      <formula>ISBLANK(F247)</formula>
    </cfRule>
    <cfRule type="cellIs" dxfId="336" priority="134" stopIfTrue="1" operator="equal">
      <formula>"Pasa"</formula>
    </cfRule>
    <cfRule type="cellIs" dxfId="335" priority="135" stopIfTrue="1" operator="equal">
      <formula>"Falla"</formula>
    </cfRule>
    <cfRule type="cellIs" dxfId="334" priority="136" stopIfTrue="1" operator="equal">
      <formula>"N/A"</formula>
    </cfRule>
    <cfRule type="cellIs" dxfId="333" priority="137" stopIfTrue="1" operator="equal">
      <formula>"N/T"</formula>
    </cfRule>
    <cfRule type="cellIs" dxfId="332" priority="138" stopIfTrue="1" operator="equal">
      <formula>"N/D"</formula>
    </cfRule>
  </conditionalFormatting>
  <conditionalFormatting sqref="F285:J285">
    <cfRule type="expression" dxfId="331" priority="127" stopIfTrue="1">
      <formula>ISBLANK(F285)</formula>
    </cfRule>
    <cfRule type="cellIs" dxfId="330" priority="128" stopIfTrue="1" operator="equal">
      <formula>"Pasa"</formula>
    </cfRule>
    <cfRule type="cellIs" dxfId="329" priority="129" stopIfTrue="1" operator="equal">
      <formula>"Falla"</formula>
    </cfRule>
    <cfRule type="cellIs" dxfId="328" priority="130" stopIfTrue="1" operator="equal">
      <formula>"N/A"</formula>
    </cfRule>
    <cfRule type="cellIs" dxfId="327" priority="131" stopIfTrue="1" operator="equal">
      <formula>"N/T"</formula>
    </cfRule>
    <cfRule type="cellIs" dxfId="326" priority="132" stopIfTrue="1" operator="equal">
      <formula>"N/D"</formula>
    </cfRule>
  </conditionalFormatting>
  <conditionalFormatting sqref="F323:J323">
    <cfRule type="expression" dxfId="325" priority="121" stopIfTrue="1">
      <formula>ISBLANK(F323)</formula>
    </cfRule>
    <cfRule type="cellIs" dxfId="324" priority="122" stopIfTrue="1" operator="equal">
      <formula>"Pasa"</formula>
    </cfRule>
    <cfRule type="cellIs" dxfId="323" priority="123" stopIfTrue="1" operator="equal">
      <formula>"Falla"</formula>
    </cfRule>
    <cfRule type="cellIs" dxfId="322" priority="124" stopIfTrue="1" operator="equal">
      <formula>"N/A"</formula>
    </cfRule>
    <cfRule type="cellIs" dxfId="321" priority="125" stopIfTrue="1" operator="equal">
      <formula>"N/T"</formula>
    </cfRule>
    <cfRule type="cellIs" dxfId="320" priority="126" stopIfTrue="1" operator="equal">
      <formula>"N/D"</formula>
    </cfRule>
  </conditionalFormatting>
  <conditionalFormatting sqref="F361:J361">
    <cfRule type="expression" dxfId="319" priority="115" stopIfTrue="1">
      <formula>ISBLANK(F361)</formula>
    </cfRule>
    <cfRule type="cellIs" dxfId="318" priority="116" stopIfTrue="1" operator="equal">
      <formula>"Pasa"</formula>
    </cfRule>
    <cfRule type="cellIs" dxfId="317" priority="117" stopIfTrue="1" operator="equal">
      <formula>"Falla"</formula>
    </cfRule>
    <cfRule type="cellIs" dxfId="316" priority="118" stopIfTrue="1" operator="equal">
      <formula>"N/A"</formula>
    </cfRule>
    <cfRule type="cellIs" dxfId="315" priority="119" stopIfTrue="1" operator="equal">
      <formula>"N/T"</formula>
    </cfRule>
    <cfRule type="cellIs" dxfId="314" priority="120" stopIfTrue="1" operator="equal">
      <formula>"N/D"</formula>
    </cfRule>
  </conditionalFormatting>
  <conditionalFormatting sqref="F399:J399">
    <cfRule type="expression" dxfId="313" priority="109" stopIfTrue="1">
      <formula>ISBLANK(F399)</formula>
    </cfRule>
    <cfRule type="cellIs" dxfId="312" priority="110" stopIfTrue="1" operator="equal">
      <formula>"Pasa"</formula>
    </cfRule>
    <cfRule type="cellIs" dxfId="311" priority="111" stopIfTrue="1" operator="equal">
      <formula>"Falla"</formula>
    </cfRule>
    <cfRule type="cellIs" dxfId="310" priority="112" stopIfTrue="1" operator="equal">
      <formula>"N/A"</formula>
    </cfRule>
    <cfRule type="cellIs" dxfId="309" priority="113" stopIfTrue="1" operator="equal">
      <formula>"N/T"</formula>
    </cfRule>
    <cfRule type="cellIs" dxfId="308" priority="114" stopIfTrue="1" operator="equal">
      <formula>"N/D"</formula>
    </cfRule>
  </conditionalFormatting>
  <conditionalFormatting sqref="F437:J437">
    <cfRule type="expression" dxfId="307" priority="103" stopIfTrue="1">
      <formula>ISBLANK(F437)</formula>
    </cfRule>
    <cfRule type="cellIs" dxfId="306" priority="104" stopIfTrue="1" operator="equal">
      <formula>"Pasa"</formula>
    </cfRule>
    <cfRule type="cellIs" dxfId="305" priority="105" stopIfTrue="1" operator="equal">
      <formula>"Falla"</formula>
    </cfRule>
    <cfRule type="cellIs" dxfId="304" priority="106" stopIfTrue="1" operator="equal">
      <formula>"N/A"</formula>
    </cfRule>
    <cfRule type="cellIs" dxfId="303" priority="107" stopIfTrue="1" operator="equal">
      <formula>"N/T"</formula>
    </cfRule>
    <cfRule type="cellIs" dxfId="302" priority="108" stopIfTrue="1" operator="equal">
      <formula>"N/D"</formula>
    </cfRule>
  </conditionalFormatting>
  <conditionalFormatting sqref="F475:J475">
    <cfRule type="expression" dxfId="301" priority="97" stopIfTrue="1">
      <formula>ISBLANK(F475)</formula>
    </cfRule>
    <cfRule type="cellIs" dxfId="300" priority="98" stopIfTrue="1" operator="equal">
      <formula>"Pasa"</formula>
    </cfRule>
    <cfRule type="cellIs" dxfId="299" priority="99" stopIfTrue="1" operator="equal">
      <formula>"Falla"</formula>
    </cfRule>
    <cfRule type="cellIs" dxfId="298" priority="100" stopIfTrue="1" operator="equal">
      <formula>"N/A"</formula>
    </cfRule>
    <cfRule type="cellIs" dxfId="297" priority="101" stopIfTrue="1" operator="equal">
      <formula>"N/T"</formula>
    </cfRule>
    <cfRule type="cellIs" dxfId="296" priority="102" stopIfTrue="1" operator="equal">
      <formula>"N/D"</formula>
    </cfRule>
  </conditionalFormatting>
  <conditionalFormatting sqref="F513:J513">
    <cfRule type="expression" dxfId="295" priority="91" stopIfTrue="1">
      <formula>ISBLANK(F513)</formula>
    </cfRule>
    <cfRule type="cellIs" dxfId="294" priority="92" stopIfTrue="1" operator="equal">
      <formula>"Pasa"</formula>
    </cfRule>
    <cfRule type="cellIs" dxfId="293" priority="93" stopIfTrue="1" operator="equal">
      <formula>"Falla"</formula>
    </cfRule>
    <cfRule type="cellIs" dxfId="292" priority="94" stopIfTrue="1" operator="equal">
      <formula>"N/A"</formula>
    </cfRule>
    <cfRule type="cellIs" dxfId="291" priority="95" stopIfTrue="1" operator="equal">
      <formula>"N/T"</formula>
    </cfRule>
    <cfRule type="cellIs" dxfId="290" priority="96" stopIfTrue="1" operator="equal">
      <formula>"N/D"</formula>
    </cfRule>
  </conditionalFormatting>
  <conditionalFormatting sqref="F551:J551">
    <cfRule type="expression" dxfId="289" priority="85" stopIfTrue="1">
      <formula>ISBLANK(F551)</formula>
    </cfRule>
    <cfRule type="cellIs" dxfId="288" priority="86" stopIfTrue="1" operator="equal">
      <formula>"Pasa"</formula>
    </cfRule>
    <cfRule type="cellIs" dxfId="287" priority="87" stopIfTrue="1" operator="equal">
      <formula>"Falla"</formula>
    </cfRule>
    <cfRule type="cellIs" dxfId="286" priority="88" stopIfTrue="1" operator="equal">
      <formula>"N/A"</formula>
    </cfRule>
    <cfRule type="cellIs" dxfId="285" priority="89" stopIfTrue="1" operator="equal">
      <formula>"N/T"</formula>
    </cfRule>
    <cfRule type="cellIs" dxfId="284" priority="90" stopIfTrue="1" operator="equal">
      <formula>"N/D"</formula>
    </cfRule>
  </conditionalFormatting>
  <conditionalFormatting sqref="F589:J589">
    <cfRule type="expression" dxfId="283" priority="79" stopIfTrue="1">
      <formula>ISBLANK(F589)</formula>
    </cfRule>
    <cfRule type="cellIs" dxfId="282" priority="80" stopIfTrue="1" operator="equal">
      <formula>"Pasa"</formula>
    </cfRule>
    <cfRule type="cellIs" dxfId="281" priority="81" stopIfTrue="1" operator="equal">
      <formula>"Falla"</formula>
    </cfRule>
    <cfRule type="cellIs" dxfId="280" priority="82" stopIfTrue="1" operator="equal">
      <formula>"N/A"</formula>
    </cfRule>
    <cfRule type="cellIs" dxfId="279" priority="83" stopIfTrue="1" operator="equal">
      <formula>"N/T"</formula>
    </cfRule>
    <cfRule type="cellIs" dxfId="278" priority="84" stopIfTrue="1" operator="equal">
      <formula>"N/D"</formula>
    </cfRule>
  </conditionalFormatting>
  <conditionalFormatting sqref="F627:J627">
    <cfRule type="expression" dxfId="277" priority="73" stopIfTrue="1">
      <formula>ISBLANK(F627)</formula>
    </cfRule>
    <cfRule type="cellIs" dxfId="276" priority="74" stopIfTrue="1" operator="equal">
      <formula>"Pasa"</formula>
    </cfRule>
    <cfRule type="cellIs" dxfId="275" priority="75" stopIfTrue="1" operator="equal">
      <formula>"Falla"</formula>
    </cfRule>
    <cfRule type="cellIs" dxfId="274" priority="76" stopIfTrue="1" operator="equal">
      <formula>"N/A"</formula>
    </cfRule>
    <cfRule type="cellIs" dxfId="273" priority="77" stopIfTrue="1" operator="equal">
      <formula>"N/T"</formula>
    </cfRule>
    <cfRule type="cellIs" dxfId="272" priority="78" stopIfTrue="1" operator="equal">
      <formula>"N/D"</formula>
    </cfRule>
  </conditionalFormatting>
  <conditionalFormatting sqref="F665:J665">
    <cfRule type="expression" dxfId="271" priority="67" stopIfTrue="1">
      <formula>ISBLANK(F665)</formula>
    </cfRule>
    <cfRule type="cellIs" dxfId="270" priority="68" stopIfTrue="1" operator="equal">
      <formula>"Pasa"</formula>
    </cfRule>
    <cfRule type="cellIs" dxfId="269" priority="69" stopIfTrue="1" operator="equal">
      <formula>"Falla"</formula>
    </cfRule>
    <cfRule type="cellIs" dxfId="268" priority="70" stopIfTrue="1" operator="equal">
      <formula>"N/A"</formula>
    </cfRule>
    <cfRule type="cellIs" dxfId="267" priority="71" stopIfTrue="1" operator="equal">
      <formula>"N/T"</formula>
    </cfRule>
    <cfRule type="cellIs" dxfId="266" priority="72" stopIfTrue="1" operator="equal">
      <formula>"N/D"</formula>
    </cfRule>
  </conditionalFormatting>
  <conditionalFormatting sqref="F703:J703">
    <cfRule type="expression" dxfId="265" priority="61" stopIfTrue="1">
      <formula>ISBLANK(F703)</formula>
    </cfRule>
    <cfRule type="cellIs" dxfId="264" priority="62" stopIfTrue="1" operator="equal">
      <formula>"Pasa"</formula>
    </cfRule>
    <cfRule type="cellIs" dxfId="263" priority="63" stopIfTrue="1" operator="equal">
      <formula>"Falla"</formula>
    </cfRule>
    <cfRule type="cellIs" dxfId="262" priority="64" stopIfTrue="1" operator="equal">
      <formula>"N/A"</formula>
    </cfRule>
    <cfRule type="cellIs" dxfId="261" priority="65" stopIfTrue="1" operator="equal">
      <formula>"N/T"</formula>
    </cfRule>
    <cfRule type="cellIs" dxfId="260" priority="66" stopIfTrue="1" operator="equal">
      <formula>"N/D"</formula>
    </cfRule>
  </conditionalFormatting>
  <conditionalFormatting sqref="F741:J741">
    <cfRule type="expression" dxfId="259" priority="55" stopIfTrue="1">
      <formula>ISBLANK(F741)</formula>
    </cfRule>
    <cfRule type="cellIs" dxfId="258" priority="56" stopIfTrue="1" operator="equal">
      <formula>"Pasa"</formula>
    </cfRule>
    <cfRule type="cellIs" dxfId="257" priority="57" stopIfTrue="1" operator="equal">
      <formula>"Falla"</formula>
    </cfRule>
    <cfRule type="cellIs" dxfId="256" priority="58" stopIfTrue="1" operator="equal">
      <formula>"N/A"</formula>
    </cfRule>
    <cfRule type="cellIs" dxfId="255" priority="59" stopIfTrue="1" operator="equal">
      <formula>"N/T"</formula>
    </cfRule>
    <cfRule type="cellIs" dxfId="254" priority="60" stopIfTrue="1" operator="equal">
      <formula>"N/D"</formula>
    </cfRule>
  </conditionalFormatting>
  <conditionalFormatting sqref="D95:D108">
    <cfRule type="expression" dxfId="253" priority="19" stopIfTrue="1">
      <formula>ISBLANK(D95)</formula>
    </cfRule>
    <cfRule type="cellIs" dxfId="252" priority="20" stopIfTrue="1" operator="equal">
      <formula>"Pasa"</formula>
    </cfRule>
    <cfRule type="cellIs" dxfId="251" priority="21" stopIfTrue="1" operator="equal">
      <formula>"Falla"</formula>
    </cfRule>
    <cfRule type="cellIs" dxfId="250" priority="22" stopIfTrue="1" operator="equal">
      <formula>"N/A"</formula>
    </cfRule>
    <cfRule type="cellIs" dxfId="249" priority="23" stopIfTrue="1" operator="equal">
      <formula>"N/T"</formula>
    </cfRule>
    <cfRule type="cellIs" dxfId="248" priority="24" stopIfTrue="1" operator="equal">
      <formula>"N/D"</formula>
    </cfRule>
  </conditionalFormatting>
  <conditionalFormatting sqref="D133:D146">
    <cfRule type="expression" dxfId="247" priority="13" stopIfTrue="1">
      <formula>ISBLANK(D133)</formula>
    </cfRule>
    <cfRule type="cellIs" dxfId="246" priority="14" stopIfTrue="1" operator="equal">
      <formula>"Pasa"</formula>
    </cfRule>
    <cfRule type="cellIs" dxfId="245" priority="15" stopIfTrue="1" operator="equal">
      <formula>"Falla"</formula>
    </cfRule>
    <cfRule type="cellIs" dxfId="244" priority="16" stopIfTrue="1" operator="equal">
      <formula>"N/A"</formula>
    </cfRule>
    <cfRule type="cellIs" dxfId="243" priority="17" stopIfTrue="1" operator="equal">
      <formula>"N/T"</formula>
    </cfRule>
    <cfRule type="cellIs" dxfId="242" priority="18" stopIfTrue="1" operator="equal">
      <formula>"N/D"</formula>
    </cfRule>
  </conditionalFormatting>
  <conditionalFormatting sqref="D171:D179 D181:D184">
    <cfRule type="expression" dxfId="241" priority="7" stopIfTrue="1">
      <formula>ISBLANK(D171)</formula>
    </cfRule>
    <cfRule type="cellIs" dxfId="240" priority="8" stopIfTrue="1" operator="equal">
      <formula>"Pasa"</formula>
    </cfRule>
    <cfRule type="cellIs" dxfId="239" priority="9" stopIfTrue="1" operator="equal">
      <formula>"Falla"</formula>
    </cfRule>
    <cfRule type="cellIs" dxfId="238" priority="10" stopIfTrue="1" operator="equal">
      <formula>"N/A"</formula>
    </cfRule>
    <cfRule type="cellIs" dxfId="237" priority="11" stopIfTrue="1" operator="equal">
      <formula>"N/T"</formula>
    </cfRule>
    <cfRule type="cellIs" dxfId="236" priority="12" stopIfTrue="1" operator="equal">
      <formula>"N/D"</formula>
    </cfRule>
  </conditionalFormatting>
  <conditionalFormatting sqref="D180">
    <cfRule type="expression" dxfId="235" priority="1" stopIfTrue="1">
      <formula>ISBLANK(D180)</formula>
    </cfRule>
    <cfRule type="cellIs" dxfId="234" priority="2" stopIfTrue="1" operator="equal">
      <formula>"Pasa"</formula>
    </cfRule>
    <cfRule type="cellIs" dxfId="233" priority="3" stopIfTrue="1" operator="equal">
      <formula>"Falla"</formula>
    </cfRule>
    <cfRule type="cellIs" dxfId="232" priority="4" stopIfTrue="1" operator="equal">
      <formula>"N/A"</formula>
    </cfRule>
    <cfRule type="cellIs" dxfId="231" priority="5" stopIfTrue="1" operator="equal">
      <formula>"N/T"</formula>
    </cfRule>
    <cfRule type="cellIs" dxfId="230"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zoomScale="85" zoomScaleNormal="85" workbookViewId="0"/>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10" t="s">
        <v>55</v>
      </c>
      <c r="C11" s="211"/>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123</v>
      </c>
      <c r="H12" s="67">
        <f ca="1">IF(($G$15+$K$15)=0,0,G12/($G$15+$K$15))</f>
        <v>0.51680672268907568</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3</v>
      </c>
      <c r="H13" s="67">
        <f ca="1">IF(($G$15+$K$15)=0,0,G13/($G$15+$K$15))</f>
        <v>1.2605042016806723E-2</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112</v>
      </c>
      <c r="H14" s="67">
        <f ca="1">IF(($G$15+$K$15)=0,0,G14/($G$15+$K$15))</f>
        <v>0.47058823529411764</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238</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https://www.comunidad.madrid/hospital/ninojesus/</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https://www.comunidad.madrid/hospital/ninojesus/ciudadanos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v>
      </c>
      <c r="J20" s="147">
        <f ca="1">COUNTIF($D19:INDIRECT("$D" &amp;  SUM(ROW()-1,'03.Muestra'!$D$45)-1),J19)</f>
        <v>13</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https://www.comunidad.madrid/hospital/ninojesus/profesionales</v>
      </c>
      <c r="D21" s="164" t="s">
        <v>61</v>
      </c>
      <c r="E21" s="133" t="str">
        <f t="shared" si="0"/>
        <v/>
      </c>
      <c r="F21" s="19"/>
      <c r="G21" s="19"/>
      <c r="H21" s="19"/>
      <c r="I21" s="19"/>
      <c r="J21" s="19"/>
      <c r="K21" s="19"/>
      <c r="N21" s="149"/>
      <c r="O21" s="19"/>
      <c r="AJ21" s="19"/>
    </row>
    <row r="22" spans="2:36" ht="12" customHeight="1">
      <c r="B22" s="140" t="str">
        <f>IF( ISBLANK('03.Muestra'!$C11),"",'03.Muestra'!$C11)</f>
        <v>Comunicación</v>
      </c>
      <c r="C22" s="140" t="str">
        <f>IF( ISBLANK('03.Muestra'!$E11),"",'03.Muestra'!$E11)</f>
        <v>https://www.comunidad.madrid/hospital/ninojesus/comunicacion</v>
      </c>
      <c r="D22" s="164" t="s">
        <v>61</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https://www.comunidad.madrid/hospital/ninojesus/nosotros</v>
      </c>
      <c r="D23" s="164" t="s">
        <v>64</v>
      </c>
      <c r="E23" s="133" t="str">
        <f t="shared" si="0"/>
        <v/>
      </c>
      <c r="F23" s="150"/>
      <c r="G23" s="19"/>
      <c r="H23" s="19"/>
      <c r="I23" s="19"/>
      <c r="K23" s="148" t="s">
        <v>73</v>
      </c>
      <c r="L23" s="149" t="s">
        <v>74</v>
      </c>
      <c r="N23" s="19"/>
      <c r="O23" s="19"/>
      <c r="AJ23" s="19"/>
    </row>
    <row r="24" spans="2:36" ht="12" customHeight="1">
      <c r="B24" s="140" t="str">
        <f>IF( ISBLANK('03.Muestra'!$C13),"",'03.Muestra'!$C13)</f>
        <v>Transparencia</v>
      </c>
      <c r="C24" s="140" t="str">
        <f>IF( ISBLANK('03.Muestra'!$E13),"",'03.Muestra'!$E13)</f>
        <v>https://www.comunidad.madrid/hospital/ninojesus/nosotros/transparencia</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Voluntariado</v>
      </c>
      <c r="C25" s="140" t="str">
        <f>IF( ISBLANK('03.Muestra'!$E14),"",'03.Muestra'!$E14)</f>
        <v>https://www.comunidad.madrid/hospital/ninojesus/ciudadanos/voluntariado</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Docencia</v>
      </c>
      <c r="C26" s="140" t="str">
        <f>IF( ISBLANK('03.Muestra'!$E15),"",'03.Muestra'!$E15)</f>
        <v>https://www.comunidad.madrid/hospital/ninojesus/profesionales/docencia</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Enfermería</v>
      </c>
      <c r="C27" s="140" t="str">
        <f>IF( ISBLANK('03.Muestra'!$E16),"",'03.Muestra'!$E16)</f>
        <v>https://www.comunidad.madrid/hospital/ninojesus/profesionales/enfermeria</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Videoteca</v>
      </c>
      <c r="C28" s="140" t="str">
        <f>IF( ISBLANK('03.Muestra'!$E17),"",'03.Muestra'!$E17)</f>
        <v>https://www.comunidad.madrid/hospital/ninojesus/videoteca</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Mapa Web</v>
      </c>
      <c r="C29" s="140" t="str">
        <f>IF( ISBLANK('03.Muestra'!$E18),"",'03.Muestra'!$E18)</f>
        <v>https://www.comunidad.madrid/hospital/ninojesus/sitemap</v>
      </c>
      <c r="D29" s="164" t="s">
        <v>61</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Noticias</v>
      </c>
      <c r="C30" s="140" t="str">
        <f>IF( ISBLANK('03.Muestra'!$E19),"",'03.Muestra'!$E19)</f>
        <v>https://www.comunidad.madrid/hospital/ninojesus/comunicacion/noticias</v>
      </c>
      <c r="D30" s="164" t="s">
        <v>61</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Continuidad asistencial</v>
      </c>
      <c r="C31" s="140" t="str">
        <f>IF( ISBLANK('03.Muestra'!$E20),"",'03.Muestra'!$E20)</f>
        <v>https://www.comunidad.madrid/hospital/ninojesus/profesionales/continuidad-asistencial</v>
      </c>
      <c r="D31" s="164" t="s">
        <v>61</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Buscador</v>
      </c>
      <c r="C32" s="140" t="str">
        <f>IF( ISBLANK('03.Muestra'!$E21),"",'03.Muestra'!$E21)</f>
        <v>https://www.comunidad.madrid/hospital/ninojesus/buscar?search_api_fulltext=covid&amp;nombre=</v>
      </c>
      <c r="D32" s="164" t="s">
        <v>61</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https://www.comunidad.madrid/hospital/ninojesus/</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https://www.comunidad.madrid/hospital/ninojesus/ciudadanos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14</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https://www.comunidad.madrid/hospital/ninojesus/profesionales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https://www.comunidad.madrid/hospital/ninojesus/comunicacion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https://www.comunidad.madrid/hospital/ninojesus/nosotros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Transparencia</v>
      </c>
      <c r="C62" s="140" t="str">
        <f>IF( ISBLANK('03.Muestra'!$E13),"",'03.Muestra'!$E13)</f>
        <v>https://www.comunidad.madrid/hospital/ninojesus/nosotros/transparencia</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Voluntariado</v>
      </c>
      <c r="C63" s="140" t="str">
        <f>IF( ISBLANK('03.Muestra'!$E14),"",'03.Muestra'!$E14)</f>
        <v>https://www.comunidad.madrid/hospital/ninojesus/ciudadanos/voluntariado</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https://www.comunidad.madrid/hospital/ninojesus/profesionales/docencia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Enfermería</v>
      </c>
      <c r="C65" s="140" t="str">
        <f>IF( ISBLANK('03.Muestra'!$E16),"",'03.Muestra'!$E16)</f>
        <v>https://www.comunidad.madrid/hospital/ninojesus/profesionales/enfermeria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https://www.comunidad.madrid/hospital/ninojesus/videoteca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https://www.comunidad.madrid/hospital/ninojesus/sitemap</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https://www.comunidad.madrid/hospital/ninojesus/comunicacion/noticias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Continuidad asistencial</v>
      </c>
      <c r="C69" s="140" t="str">
        <f>IF( ISBLANK('03.Muestra'!$E20),"",'03.Muestra'!$E20)</f>
        <v>https://www.comunidad.madrid/hospital/ninojesus/profesionales/continuidad-asistencial</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https://www.comunidad.madrid/hospital/ninojesus/buscar?search_api_fulltext=covid&amp;nombre=</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https://www.comunidad.madrid/hospital/ninojesus/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https://www.comunidad.madrid/hospital/ninojesus/ciudadanos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https://www.comunidad.madrid/hospital/ninojesus/profesionales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https://www.comunidad.madrid/hospital/ninojesus/comunicacion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https://www.comunidad.madrid/hospital/ninojesus/nosotros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Transparencia</v>
      </c>
      <c r="C100" s="140" t="str">
        <f>IF( ISBLANK('03.Muestra'!$E13),"",'03.Muestra'!$E13)</f>
        <v>https://www.comunidad.madrid/hospital/ninojesus/nosotros/transparencia</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Voluntariado</v>
      </c>
      <c r="C101" s="140" t="str">
        <f>IF( ISBLANK('03.Muestra'!$E14),"",'03.Muestra'!$E14)</f>
        <v>https://www.comunidad.madrid/hospital/ninojesus/ciudadanos/voluntariado</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https://www.comunidad.madrid/hospital/ninojesus/profesionales/docencia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Enfermería</v>
      </c>
      <c r="C103" s="140" t="str">
        <f>IF( ISBLANK('03.Muestra'!$E16),"",'03.Muestra'!$E16)</f>
        <v>https://www.comunidad.madrid/hospital/ninojesus/profesionales/enfermeria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https://www.comunidad.madrid/hospital/ninojesus/videoteca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https://www.comunidad.madrid/hospital/ninojesus/sitemap</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https://www.comunidad.madrid/hospital/ninojesus/comunicacion/noticias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Continuidad asistencial</v>
      </c>
      <c r="C107" s="140" t="str">
        <f>IF( ISBLANK('03.Muestra'!$E20),"",'03.Muestra'!$E20)</f>
        <v>https://www.comunidad.madrid/hospital/ninojesus/profesionales/continuidad-asistencial</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Buscador</v>
      </c>
      <c r="C108" s="140" t="str">
        <f>IF( ISBLANK('03.Muestra'!$E21),"",'03.Muestra'!$E21)</f>
        <v>https://www.comunidad.madrid/hospital/ninojesus/buscar?search_api_fulltext=covid&amp;nombre=</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https://www.comunidad.madrid/hospital/ninojesus/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https://www.comunidad.madrid/hospital/ninojesus/ciudadanos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https://www.comunidad.madrid/hospital/ninojesus/profesionales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https://www.comunidad.madrid/hospital/ninojesus/comunicacion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https://www.comunidad.madrid/hospital/ninojesus/nosotros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Transparencia</v>
      </c>
      <c r="C138" s="140" t="str">
        <f>IF( ISBLANK('03.Muestra'!$E13),"",'03.Muestra'!$E13)</f>
        <v>https://www.comunidad.madrid/hospital/ninojesus/nosotros/transparencia</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Voluntariado</v>
      </c>
      <c r="C139" s="140" t="str">
        <f>IF( ISBLANK('03.Muestra'!$E14),"",'03.Muestra'!$E14)</f>
        <v>https://www.comunidad.madrid/hospital/ninojesus/ciudadanos/voluntariado</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https://www.comunidad.madrid/hospital/ninojesus/profesionales/docencia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Enfermería</v>
      </c>
      <c r="C141" s="140" t="str">
        <f>IF( ISBLANK('03.Muestra'!$E16),"",'03.Muestra'!$E16)</f>
        <v>https://www.comunidad.madrid/hospital/ninojesus/profesionales/enfermeria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https://www.comunidad.madrid/hospital/ninojesus/videoteca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Mapa Web</v>
      </c>
      <c r="C143" s="140" t="str">
        <f>IF( ISBLANK('03.Muestra'!$E18),"",'03.Muestra'!$E18)</f>
        <v>https://www.comunidad.madrid/hospital/ninojesus/sitemap</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Noticias</v>
      </c>
      <c r="C144" s="140" t="str">
        <f>IF( ISBLANK('03.Muestra'!$E19),"",'03.Muestra'!$E19)</f>
        <v>https://www.comunidad.madrid/hospital/ninojesus/comunicacion/noticias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Continuidad asistencial</v>
      </c>
      <c r="C145" s="140" t="str">
        <f>IF( ISBLANK('03.Muestra'!$E20),"",'03.Muestra'!$E20)</f>
        <v>https://www.comunidad.madrid/hospital/ninojesus/profesionales/continuidad-asistencial</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Buscador</v>
      </c>
      <c r="C146" s="140" t="str">
        <f>IF( ISBLANK('03.Muestra'!$E21),"",'03.Muestra'!$E21)</f>
        <v>https://www.comunidad.madrid/hospital/ninojesus/buscar?search_api_fulltext=covid&amp;nombre=</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t="str">
        <f t="shared" ref="D150:D167" si="7">IF(AND(B150&lt;&gt;"",C150&lt;&gt;""),"N/T","")</f>
        <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si="7"/>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https://www.comunidad.madrid/hospital/ninojesus/</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https://www.comunidad.madrid/hospital/ninojesus/ciudadanos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14</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https://www.comunidad.madrid/hospital/ninojesus/profesionales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https://www.comunidad.madrid/hospital/ninojesus/comunicacion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https://www.comunidad.madrid/hospital/ninojesus/nosotros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Transparencia</v>
      </c>
      <c r="C176" s="140" t="str">
        <f>IF( ISBLANK('03.Muestra'!$E13),"",'03.Muestra'!$E13)</f>
        <v>https://www.comunidad.madrid/hospital/ninojesus/nosotros/transparencia</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Voluntariado</v>
      </c>
      <c r="C177" s="140" t="str">
        <f>IF( ISBLANK('03.Muestra'!$E14),"",'03.Muestra'!$E14)</f>
        <v>https://www.comunidad.madrid/hospital/ninojesus/ciudadanos/voluntariado</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https://www.comunidad.madrid/hospital/ninojesus/profesionales/docencia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Enfermería</v>
      </c>
      <c r="C179" s="140" t="str">
        <f>IF( ISBLANK('03.Muestra'!$E16),"",'03.Muestra'!$E16)</f>
        <v>https://www.comunidad.madrid/hospital/ninojesus/profesionales/enfermeria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https://www.comunidad.madrid/hospital/ninojesus/videoteca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Mapa Web</v>
      </c>
      <c r="C181" s="140" t="str">
        <f>IF( ISBLANK('03.Muestra'!$E18),"",'03.Muestra'!$E18)</f>
        <v>https://www.comunidad.madrid/hospital/ninojesus/sitemap</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Noticias</v>
      </c>
      <c r="C182" s="140" t="str">
        <f>IF( ISBLANK('03.Muestra'!$E19),"",'03.Muestra'!$E19)</f>
        <v>https://www.comunidad.madrid/hospital/ninojesus/comunicacion/noticias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Continuidad asistencial</v>
      </c>
      <c r="C183" s="140" t="str">
        <f>IF( ISBLANK('03.Muestra'!$E20),"",'03.Muestra'!$E20)</f>
        <v>https://www.comunidad.madrid/hospital/ninojesus/profesionales/continuidad-asistencial</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Buscador</v>
      </c>
      <c r="C184" s="140" t="str">
        <f>IF( ISBLANK('03.Muestra'!$E21),"",'03.Muestra'!$E21)</f>
        <v>https://www.comunidad.madrid/hospital/ninojesus/buscar?search_api_fulltext=covid&amp;nombre=</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t="str">
        <f t="shared" ref="D188:D205" si="9">IF(AND(B188&lt;&gt;"",C188&lt;&gt;""),"N/T","")</f>
        <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si="9"/>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https://www.comunidad.madrid/hospital/ninojesus/</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https://www.comunidad.madrid/hospital/ninojesus/ciudadanos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https://www.comunidad.madrid/hospital/ninojesus/profesionales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https://www.comunidad.madrid/hospital/ninojesus/comunicacion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https://www.comunidad.madrid/hospital/ninojesus/nosotros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Transparencia</v>
      </c>
      <c r="C214" s="140" t="str">
        <f>IF( ISBLANK('03.Muestra'!$E13),"",'03.Muestra'!$E13)</f>
        <v>https://www.comunidad.madrid/hospital/ninojesus/nosotros/transparencia</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Voluntariado</v>
      </c>
      <c r="C215" s="140" t="str">
        <f>IF( ISBLANK('03.Muestra'!$E14),"",'03.Muestra'!$E14)</f>
        <v>https://www.comunidad.madrid/hospital/ninojesus/ciudadanos/voluntariado</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https://www.comunidad.madrid/hospital/ninojesus/profesionales/docencia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Enfermería</v>
      </c>
      <c r="C217" s="140" t="str">
        <f>IF( ISBLANK('03.Muestra'!$E16),"",'03.Muestra'!$E16)</f>
        <v>https://www.comunidad.madrid/hospital/ninojesus/profesionales/enfermeria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https://www.comunidad.madrid/hospital/ninojesus/videoteca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Mapa Web</v>
      </c>
      <c r="C219" s="140" t="str">
        <f>IF( ISBLANK('03.Muestra'!$E18),"",'03.Muestra'!$E18)</f>
        <v>https://www.comunidad.madrid/hospital/ninojesus/sitemap</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Noticias</v>
      </c>
      <c r="C220" s="140" t="str">
        <f>IF( ISBLANK('03.Muestra'!$E19),"",'03.Muestra'!$E19)</f>
        <v>https://www.comunidad.madrid/hospital/ninojesus/comunicacion/noticias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Continuidad asistencial</v>
      </c>
      <c r="C221" s="140" t="str">
        <f>IF( ISBLANK('03.Muestra'!$E20),"",'03.Muestra'!$E20)</f>
        <v>https://www.comunidad.madrid/hospital/ninojesus/profesionales/continuidad-asistencial</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Buscador</v>
      </c>
      <c r="C222" s="140" t="str">
        <f>IF( ISBLANK('03.Muestra'!$E21),"",'03.Muestra'!$E21)</f>
        <v>https://www.comunidad.madrid/hospital/ninojesus/buscar?search_api_fulltext=covid&amp;nombre=</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t="str">
        <f t="shared" ref="D226:D243" si="11">IF(AND(B226&lt;&gt;"",C226&lt;&gt;""),"N/T","")</f>
        <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si="11"/>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https://www.comunidad.madrid/hospital/ninojesus/</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https://www.comunidad.madrid/hospital/ninojesus/ciudadanos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14</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https://www.comunidad.madrid/hospital/ninojesus/profesionales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https://www.comunidad.madrid/hospital/ninojesus/comunicacion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https://www.comunidad.madrid/hospital/ninojesus/nosotros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Transparencia</v>
      </c>
      <c r="C252" s="140" t="str">
        <f>IF( ISBLANK('03.Muestra'!$E13),"",'03.Muestra'!$E13)</f>
        <v>https://www.comunidad.madrid/hospital/ninojesus/nosotros/transparencia</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Voluntariado</v>
      </c>
      <c r="C253" s="140" t="str">
        <f>IF( ISBLANK('03.Muestra'!$E14),"",'03.Muestra'!$E14)</f>
        <v>https://www.comunidad.madrid/hospital/ninojesus/ciudadanos/voluntariado</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https://www.comunidad.madrid/hospital/ninojesus/profesionales/docencia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Enfermería</v>
      </c>
      <c r="C255" s="140" t="str">
        <f>IF( ISBLANK('03.Muestra'!$E16),"",'03.Muestra'!$E16)</f>
        <v>https://www.comunidad.madrid/hospital/ninojesus/profesionales/enfermeria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https://www.comunidad.madrid/hospital/ninojesus/videoteca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Mapa Web</v>
      </c>
      <c r="C257" s="140" t="str">
        <f>IF( ISBLANK('03.Muestra'!$E18),"",'03.Muestra'!$E18)</f>
        <v>https://www.comunidad.madrid/hospital/ninojesus/sitemap</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Noticias</v>
      </c>
      <c r="C258" s="140" t="str">
        <f>IF( ISBLANK('03.Muestra'!$E19),"",'03.Muestra'!$E19)</f>
        <v>https://www.comunidad.madrid/hospital/ninojesus/comunicacion/noticias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Continuidad asistencial</v>
      </c>
      <c r="C259" s="140" t="str">
        <f>IF( ISBLANK('03.Muestra'!$E20),"",'03.Muestra'!$E20)</f>
        <v>https://www.comunidad.madrid/hospital/ninojesus/profesionales/continuidad-asistencial</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Buscador</v>
      </c>
      <c r="C260" s="140" t="str">
        <f>IF( ISBLANK('03.Muestra'!$E21),"",'03.Muestra'!$E21)</f>
        <v>https://www.comunidad.madrid/hospital/ninojesus/buscar?search_api_fulltext=covid&amp;nombre=</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https://www.comunidad.madrid/hospital/ninojesus/</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https://www.comunidad.madrid/hospital/ninojesus/ciudadanos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https://www.comunidad.madrid/hospital/ninojesus/profesionales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https://www.comunidad.madrid/hospital/ninojesus/comunicacion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https://www.comunidad.madrid/hospital/ninojesus/nosotros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Transparencia</v>
      </c>
      <c r="C290" s="140" t="str">
        <f>IF( ISBLANK('03.Muestra'!$E13),"",'03.Muestra'!$E13)</f>
        <v>https://www.comunidad.madrid/hospital/ninojesus/nosotros/transparencia</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Voluntariado</v>
      </c>
      <c r="C291" s="140" t="str">
        <f>IF( ISBLANK('03.Muestra'!$E14),"",'03.Muestra'!$E14)</f>
        <v>https://www.comunidad.madrid/hospital/ninojesus/ciudadanos/voluntariado</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https://www.comunidad.madrid/hospital/ninojesus/profesionales/docencia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Enfermería</v>
      </c>
      <c r="C293" s="140" t="str">
        <f>IF( ISBLANK('03.Muestra'!$E16),"",'03.Muestra'!$E16)</f>
        <v>https://www.comunidad.madrid/hospital/ninojesus/profesionales/enfermeria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https://www.comunidad.madrid/hospital/ninojesus/videoteca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Mapa Web</v>
      </c>
      <c r="C295" s="140" t="str">
        <f>IF( ISBLANK('03.Muestra'!$E18),"",'03.Muestra'!$E18)</f>
        <v>https://www.comunidad.madrid/hospital/ninojesus/sitemap</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Noticias</v>
      </c>
      <c r="C296" s="140" t="str">
        <f>IF( ISBLANK('03.Muestra'!$E19),"",'03.Muestra'!$E19)</f>
        <v>https://www.comunidad.madrid/hospital/ninojesus/comunicacion/noticias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Continuidad asistencial</v>
      </c>
      <c r="C297" s="140" t="str">
        <f>IF( ISBLANK('03.Muestra'!$E20),"",'03.Muestra'!$E20)</f>
        <v>https://www.comunidad.madrid/hospital/ninojesus/profesionales/continuidad-asistencial</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Buscador</v>
      </c>
      <c r="C298" s="140" t="str">
        <f>IF( ISBLANK('03.Muestra'!$E21),"",'03.Muestra'!$E21)</f>
        <v>https://www.comunidad.madrid/hospital/ninojesus/buscar?search_api_fulltext=covid&amp;nombre=</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https://www.comunidad.madrid/hospital/ninojesus/</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https://www.comunidad.madrid/hospital/ninojesus/ciudadanos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14</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https://www.comunidad.madrid/hospital/ninojesus/profesionales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https://www.comunidad.madrid/hospital/ninojesus/comunicacion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https://www.comunidad.madrid/hospital/ninojesus/nosotros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Transparencia</v>
      </c>
      <c r="C328" s="140" t="str">
        <f>IF( ISBLANK('03.Muestra'!$E13),"",'03.Muestra'!$E13)</f>
        <v>https://www.comunidad.madrid/hospital/ninojesus/nosotros/transparencia</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Voluntariado</v>
      </c>
      <c r="C329" s="140" t="str">
        <f>IF( ISBLANK('03.Muestra'!$E14),"",'03.Muestra'!$E14)</f>
        <v>https://www.comunidad.madrid/hospital/ninojesus/ciudadanos/voluntariado</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https://www.comunidad.madrid/hospital/ninojesus/profesionales/docencia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Enfermería</v>
      </c>
      <c r="C331" s="140" t="str">
        <f>IF( ISBLANK('03.Muestra'!$E16),"",'03.Muestra'!$E16)</f>
        <v>https://www.comunidad.madrid/hospital/ninojesus/profesionales/enfermeria</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https://www.comunidad.madrid/hospital/ninojesus/videoteca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Mapa Web</v>
      </c>
      <c r="C333" s="140" t="str">
        <f>IF( ISBLANK('03.Muestra'!$E18),"",'03.Muestra'!$E18)</f>
        <v>https://www.comunidad.madrid/hospital/ninojesus/sitemap</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Noticias</v>
      </c>
      <c r="C334" s="140" t="str">
        <f>IF( ISBLANK('03.Muestra'!$E19),"",'03.Muestra'!$E19)</f>
        <v>https://www.comunidad.madrid/hospital/ninojesus/comunicacion/noticias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Continuidad asistencial</v>
      </c>
      <c r="C335" s="140" t="str">
        <f>IF( ISBLANK('03.Muestra'!$E20),"",'03.Muestra'!$E20)</f>
        <v>https://www.comunidad.madrid/hospital/ninojesus/profesionales/continuidad-asistencial</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Buscador</v>
      </c>
      <c r="C336" s="140" t="str">
        <f>IF( ISBLANK('03.Muestra'!$E21),"",'03.Muestra'!$E21)</f>
        <v>https://www.comunidad.madrid/hospital/ninojesus/buscar?search_api_fulltext=covid&amp;nombre=</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https://www.comunidad.madrid/hospital/ninojesus/</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https://www.comunidad.madrid/hospital/ninojesus/ciudadanos</v>
      </c>
      <c r="D362" s="164" t="s">
        <v>64</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2</v>
      </c>
      <c r="J362" s="147">
        <f ca="1">COUNTIF($D361:INDIRECT("$D" &amp;  SUM(ROW()-1,'03.Muestra'!$D$45)-1),J361)</f>
        <v>12</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https://www.comunidad.madrid/hospital/ninojesus/profesionales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https://www.comunidad.madrid/hospital/ninojesus/comunicacion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https://www.comunidad.madrid/hospital/ninojesus/nosotros</v>
      </c>
      <c r="D365" s="164" t="s">
        <v>64</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Transparencia</v>
      </c>
      <c r="C366" s="140" t="str">
        <f>IF( ISBLANK('03.Muestra'!$E13),"",'03.Muestra'!$E13)</f>
        <v>https://www.comunidad.madrid/hospital/ninojesus/nosotros/transparencia</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Voluntariado</v>
      </c>
      <c r="C367" s="140" t="str">
        <f>IF( ISBLANK('03.Muestra'!$E14),"",'03.Muestra'!$E14)</f>
        <v>https://www.comunidad.madrid/hospital/ninojesus/ciudadanos/voluntariado</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https://www.comunidad.madrid/hospital/ninojesus/profesionales/docencia</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Enfermería</v>
      </c>
      <c r="C369" s="140" t="str">
        <f>IF( ISBLANK('03.Muestra'!$E16),"",'03.Muestra'!$E16)</f>
        <v>https://www.comunidad.madrid/hospital/ninojesus/profesionales/enfermeria</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https://www.comunidad.madrid/hospital/ninojesus/videoteca</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Mapa Web</v>
      </c>
      <c r="C371" s="140" t="str">
        <f>IF( ISBLANK('03.Muestra'!$E18),"",'03.Muestra'!$E18)</f>
        <v>https://www.comunidad.madrid/hospital/ninojesus/sitemap</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Noticias</v>
      </c>
      <c r="C372" s="140" t="str">
        <f>IF( ISBLANK('03.Muestra'!$E19),"",'03.Muestra'!$E19)</f>
        <v>https://www.comunidad.madrid/hospital/ninojesus/comunicacion/noticias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Continuidad asistencial</v>
      </c>
      <c r="C373" s="140" t="str">
        <f>IF( ISBLANK('03.Muestra'!$E20),"",'03.Muestra'!$E20)</f>
        <v>https://www.comunidad.madrid/hospital/ninojesus/profesionales/continuidad-asistencial</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Buscador</v>
      </c>
      <c r="C374" s="140" t="str">
        <f>IF( ISBLANK('03.Muestra'!$E21),"",'03.Muestra'!$E21)</f>
        <v>https://www.comunidad.madrid/hospital/ninojesus/buscar?search_api_fulltext=covid&amp;nombre=</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https://www.comunidad.madrid/hospital/ninojesus/</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https://www.comunidad.madrid/hospital/ninojesus/ciudadanos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14</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https://www.comunidad.madrid/hospital/ninojesus/profesionales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https://www.comunidad.madrid/hospital/ninojesus/comunicacion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https://www.comunidad.madrid/hospital/ninojesus/nosotros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Transparencia</v>
      </c>
      <c r="C404" s="140" t="str">
        <f>IF( ISBLANK('03.Muestra'!$E13),"",'03.Muestra'!$E13)</f>
        <v>https://www.comunidad.madrid/hospital/ninojesus/nosotros/transparencia</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Voluntariado</v>
      </c>
      <c r="C405" s="140" t="str">
        <f>IF( ISBLANK('03.Muestra'!$E14),"",'03.Muestra'!$E14)</f>
        <v>https://www.comunidad.madrid/hospital/ninojesus/ciudadanos/voluntariado</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Docencia</v>
      </c>
      <c r="C406" s="140" t="str">
        <f>IF( ISBLANK('03.Muestra'!$E15),"",'03.Muestra'!$E15)</f>
        <v>https://www.comunidad.madrid/hospital/ninojesus/profesionales/docencia</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Enfermería</v>
      </c>
      <c r="C407" s="140" t="str">
        <f>IF( ISBLANK('03.Muestra'!$E16),"",'03.Muestra'!$E16)</f>
        <v>https://www.comunidad.madrid/hospital/ninojesus/profesionales/enfermeria</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Videoteca</v>
      </c>
      <c r="C408" s="140" t="str">
        <f>IF( ISBLANK('03.Muestra'!$E17),"",'03.Muestra'!$E17)</f>
        <v>https://www.comunidad.madrid/hospital/ninojesus/videoteca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Mapa Web</v>
      </c>
      <c r="C409" s="140" t="str">
        <f>IF( ISBLANK('03.Muestra'!$E18),"",'03.Muestra'!$E18)</f>
        <v>https://www.comunidad.madrid/hospital/ninojesus/sitemap</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Noticias</v>
      </c>
      <c r="C410" s="140" t="str">
        <f>IF( ISBLANK('03.Muestra'!$E19),"",'03.Muestra'!$E19)</f>
        <v>https://www.comunidad.madrid/hospital/ninojesus/comunicacion/noticias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Continuidad asistencial</v>
      </c>
      <c r="C411" s="140" t="str">
        <f>IF( ISBLANK('03.Muestra'!$E20),"",'03.Muestra'!$E20)</f>
        <v>https://www.comunidad.madrid/hospital/ninojesus/profesionales/continuidad-asistencial</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Buscador</v>
      </c>
      <c r="C412" s="140" t="str">
        <f>IF( ISBLANK('03.Muestra'!$E21),"",'03.Muestra'!$E21)</f>
        <v>https://www.comunidad.madrid/hospital/ninojesus/buscar?search_api_fulltext=covid&amp;nombre=</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
      </c>
      <c r="C413" s="140" t="str">
        <f>IF( ISBLANK('03.Muestra'!$E22),"",'03.Muestra'!$E22)</f>
        <v/>
      </c>
      <c r="D413" s="164"/>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
      </c>
      <c r="C414" s="140" t="str">
        <f>IF( ISBLANK('03.Muestra'!$E23),"",'03.Muestra'!$E23)</f>
        <v/>
      </c>
      <c r="D414" s="164"/>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https://www.comunidad.madrid/hospital/ninojesus/</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https://www.comunidad.madrid/hospital/ninojesus/ciudadanos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https://www.comunidad.madrid/hospital/ninojesus/profesionales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https://www.comunidad.madrid/hospital/ninojesus/comunicacion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https://www.comunidad.madrid/hospital/ninojesus/nosotros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Transparencia</v>
      </c>
      <c r="C442" s="140" t="str">
        <f>IF( ISBLANK('03.Muestra'!$E13),"",'03.Muestra'!$E13)</f>
        <v>https://www.comunidad.madrid/hospital/ninojesus/nosotros/transparencia</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Voluntariado</v>
      </c>
      <c r="C443" s="140" t="str">
        <f>IF( ISBLANK('03.Muestra'!$E14),"",'03.Muestra'!$E14)</f>
        <v>https://www.comunidad.madrid/hospital/ninojesus/ciudadanos/voluntariado</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Docencia</v>
      </c>
      <c r="C444" s="140" t="str">
        <f>IF( ISBLANK('03.Muestra'!$E15),"",'03.Muestra'!$E15)</f>
        <v>https://www.comunidad.madrid/hospital/ninojesus/profesionales/docencia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Enfermería</v>
      </c>
      <c r="C445" s="140" t="str">
        <f>IF( ISBLANK('03.Muestra'!$E16),"",'03.Muestra'!$E16)</f>
        <v>https://www.comunidad.madrid/hospital/ninojesus/profesionales/enfermeria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Videoteca</v>
      </c>
      <c r="C446" s="140" t="str">
        <f>IF( ISBLANK('03.Muestra'!$E17),"",'03.Muestra'!$E17)</f>
        <v>https://www.comunidad.madrid/hospital/ninojesus/videoteca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Mapa Web</v>
      </c>
      <c r="C447" s="140" t="str">
        <f>IF( ISBLANK('03.Muestra'!$E18),"",'03.Muestra'!$E18)</f>
        <v>https://www.comunidad.madrid/hospital/ninojesus/sitemap</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Noticias</v>
      </c>
      <c r="C448" s="140" t="str">
        <f>IF( ISBLANK('03.Muestra'!$E19),"",'03.Muestra'!$E19)</f>
        <v>https://www.comunidad.madrid/hospital/ninojesus/comunicacion/noticias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Continuidad asistencial</v>
      </c>
      <c r="C449" s="140" t="str">
        <f>IF( ISBLANK('03.Muestra'!$E20),"",'03.Muestra'!$E20)</f>
        <v>https://www.comunidad.madrid/hospital/ninojesus/profesionales/continuidad-asistencial</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Buscador</v>
      </c>
      <c r="C450" s="140" t="str">
        <f>IF( ISBLANK('03.Muestra'!$E21),"",'03.Muestra'!$E21)</f>
        <v>https://www.comunidad.madrid/hospital/ninojesus/buscar?search_api_fulltext=covid&amp;nombre=</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
      </c>
      <c r="C451" s="140" t="str">
        <f>IF( ISBLANK('03.Muestra'!$E22),"",'03.Muestra'!$E22)</f>
        <v/>
      </c>
      <c r="D451" s="164"/>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
      </c>
      <c r="C452" s="140" t="str">
        <f>IF( ISBLANK('03.Muestra'!$E23),"",'03.Muestra'!$E23)</f>
        <v/>
      </c>
      <c r="D452" s="164"/>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https://www.comunidad.madrid/hospital/ninojesus/</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https://www.comunidad.madrid/hospital/ninojesus/ciudadanos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14</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https://www.comunidad.madrid/hospital/ninojesus/profesionales</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https://www.comunidad.madrid/hospital/ninojesus/comunicacion</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https://www.comunidad.madrid/hospital/ninojesus/nosotros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Transparencia</v>
      </c>
      <c r="C480" s="140" t="str">
        <f>IF( ISBLANK('03.Muestra'!$E13),"",'03.Muestra'!$E13)</f>
        <v>https://www.comunidad.madrid/hospital/ninojesus/nosotros/transparencia</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Voluntariado</v>
      </c>
      <c r="C481" s="140" t="str">
        <f>IF( ISBLANK('03.Muestra'!$E14),"",'03.Muestra'!$E14)</f>
        <v>https://www.comunidad.madrid/hospital/ninojesus/ciudadanos/voluntariado</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Docencia</v>
      </c>
      <c r="C482" s="140" t="str">
        <f>IF( ISBLANK('03.Muestra'!$E15),"",'03.Muestra'!$E15)</f>
        <v>https://www.comunidad.madrid/hospital/ninojesus/profesionales/docencia</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Enfermería</v>
      </c>
      <c r="C483" s="140" t="str">
        <f>IF( ISBLANK('03.Muestra'!$E16),"",'03.Muestra'!$E16)</f>
        <v>https://www.comunidad.madrid/hospital/ninojesus/profesionales/enfermeria</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Videoteca</v>
      </c>
      <c r="C484" s="140" t="str">
        <f>IF( ISBLANK('03.Muestra'!$E17),"",'03.Muestra'!$E17)</f>
        <v>https://www.comunidad.madrid/hospital/ninojesus/videoteca</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Mapa Web</v>
      </c>
      <c r="C485" s="140" t="str">
        <f>IF( ISBLANK('03.Muestra'!$E18),"",'03.Muestra'!$E18)</f>
        <v>https://www.comunidad.madrid/hospital/ninojesus/sitemap</v>
      </c>
      <c r="D485" s="164" t="s">
        <v>61</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Noticias</v>
      </c>
      <c r="C486" s="140" t="str">
        <f>IF( ISBLANK('03.Muestra'!$E19),"",'03.Muestra'!$E19)</f>
        <v>https://www.comunidad.madrid/hospital/ninojesus/comunicacion/noticias</v>
      </c>
      <c r="D486" s="164" t="s">
        <v>61</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Continuidad asistencial</v>
      </c>
      <c r="C487" s="140" t="str">
        <f>IF( ISBLANK('03.Muestra'!$E20),"",'03.Muestra'!$E20)</f>
        <v>https://www.comunidad.madrid/hospital/ninojesus/profesionales/continuidad-asistencial</v>
      </c>
      <c r="D487" s="164" t="s">
        <v>61</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Buscador</v>
      </c>
      <c r="C488" s="140" t="str">
        <f>IF( ISBLANK('03.Muestra'!$E21),"",'03.Muestra'!$E21)</f>
        <v>https://www.comunidad.madrid/hospital/ninojesus/buscar?search_api_fulltext=covid&amp;nombre=</v>
      </c>
      <c r="D488" s="164" t="s">
        <v>61</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
      </c>
      <c r="C489" s="140" t="str">
        <f>IF( ISBLANK('03.Muestra'!$E22),"",'03.Muestra'!$E22)</f>
        <v/>
      </c>
      <c r="D489" s="164"/>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
      </c>
      <c r="C490" s="140" t="str">
        <f>IF( ISBLANK('03.Muestra'!$E23),"",'03.Muestra'!$E23)</f>
        <v/>
      </c>
      <c r="D490" s="164"/>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https://www.comunidad.madrid/hospital/ninojesus/</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https://www.comunidad.madrid/hospital/ninojesus/ciudadanos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14</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https://www.comunidad.madrid/hospital/ninojesus/profesionales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https://www.comunidad.madrid/hospital/ninojesus/comunicacion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https://www.comunidad.madrid/hospital/ninojesus/nosotros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Transparencia</v>
      </c>
      <c r="C518" s="140" t="str">
        <f>IF( ISBLANK('03.Muestra'!$E13),"",'03.Muestra'!$E13)</f>
        <v>https://www.comunidad.madrid/hospital/ninojesus/nosotros/transparencia</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Voluntariado</v>
      </c>
      <c r="C519" s="140" t="str">
        <f>IF( ISBLANK('03.Muestra'!$E14),"",'03.Muestra'!$E14)</f>
        <v>https://www.comunidad.madrid/hospital/ninojesus/ciudadanos/voluntariado</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Docencia</v>
      </c>
      <c r="C520" s="140" t="str">
        <f>IF( ISBLANK('03.Muestra'!$E15),"",'03.Muestra'!$E15)</f>
        <v>https://www.comunidad.madrid/hospital/ninojesus/profesionales/docencia</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Enfermería</v>
      </c>
      <c r="C521" s="140" t="str">
        <f>IF( ISBLANK('03.Muestra'!$E16),"",'03.Muestra'!$E16)</f>
        <v>https://www.comunidad.madrid/hospital/ninojesus/profesionales/enfermeria</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Videoteca</v>
      </c>
      <c r="C522" s="140" t="str">
        <f>IF( ISBLANK('03.Muestra'!$E17),"",'03.Muestra'!$E17)</f>
        <v>https://www.comunidad.madrid/hospital/ninojesus/videoteca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Mapa Web</v>
      </c>
      <c r="C523" s="140" t="str">
        <f>IF( ISBLANK('03.Muestra'!$E18),"",'03.Muestra'!$E18)</f>
        <v>https://www.comunidad.madrid/hospital/ninojesus/sitemap</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Noticias</v>
      </c>
      <c r="C524" s="140" t="str">
        <f>IF( ISBLANK('03.Muestra'!$E19),"",'03.Muestra'!$E19)</f>
        <v>https://www.comunidad.madrid/hospital/ninojesus/comunicacion/noticias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Continuidad asistencial</v>
      </c>
      <c r="C525" s="140" t="str">
        <f>IF( ISBLANK('03.Muestra'!$E20),"",'03.Muestra'!$E20)</f>
        <v>https://www.comunidad.madrid/hospital/ninojesus/profesionales/continuidad-asistencial</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Buscador</v>
      </c>
      <c r="C526" s="140" t="str">
        <f>IF( ISBLANK('03.Muestra'!$E21),"",'03.Muestra'!$E21)</f>
        <v>https://www.comunidad.madrid/hospital/ninojesus/buscar?search_api_fulltext=covid&amp;nombre=</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
      </c>
      <c r="C527" s="140" t="str">
        <f>IF( ISBLANK('03.Muestra'!$E22),"",'03.Muestra'!$E22)</f>
        <v/>
      </c>
      <c r="D527" s="164"/>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
      </c>
      <c r="C528" s="140" t="str">
        <f>IF( ISBLANK('03.Muestra'!$E23),"",'03.Muestra'!$E23)</f>
        <v/>
      </c>
      <c r="D528" s="164"/>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https://www.comunidad.madrid/hospital/ninojesus/</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https://www.comunidad.madrid/hospital/ninojesus/ciudadanos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14</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https://www.comunidad.madrid/hospital/ninojesus/profesionales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https://www.comunidad.madrid/hospital/ninojesus/comunicacion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https://www.comunidad.madrid/hospital/ninojesus/nosotros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Transparencia</v>
      </c>
      <c r="C556" s="140" t="str">
        <f>IF( ISBLANK('03.Muestra'!$E13),"",'03.Muestra'!$E13)</f>
        <v>https://www.comunidad.madrid/hospital/ninojesus/nosotros/transparencia</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Voluntariado</v>
      </c>
      <c r="C557" s="140" t="str">
        <f>IF( ISBLANK('03.Muestra'!$E14),"",'03.Muestra'!$E14)</f>
        <v>https://www.comunidad.madrid/hospital/ninojesus/ciudadanos/voluntariado</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Docencia</v>
      </c>
      <c r="C558" s="140" t="str">
        <f>IF( ISBLANK('03.Muestra'!$E15),"",'03.Muestra'!$E15)</f>
        <v>https://www.comunidad.madrid/hospital/ninojesus/profesionales/docencia</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Enfermería</v>
      </c>
      <c r="C559" s="140" t="str">
        <f>IF( ISBLANK('03.Muestra'!$E16),"",'03.Muestra'!$E16)</f>
        <v>https://www.comunidad.madrid/hospital/ninojesus/profesionales/enfermeria</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Videoteca</v>
      </c>
      <c r="C560" s="140" t="str">
        <f>IF( ISBLANK('03.Muestra'!$E17),"",'03.Muestra'!$E17)</f>
        <v>https://www.comunidad.madrid/hospital/ninojesus/videoteca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Mapa Web</v>
      </c>
      <c r="C561" s="140" t="str">
        <f>IF( ISBLANK('03.Muestra'!$E18),"",'03.Muestra'!$E18)</f>
        <v>https://www.comunidad.madrid/hospital/ninojesus/sitemap</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Noticias</v>
      </c>
      <c r="C562" s="140" t="str">
        <f>IF( ISBLANK('03.Muestra'!$E19),"",'03.Muestra'!$E19)</f>
        <v>https://www.comunidad.madrid/hospital/ninojesus/comunicacion/noticias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Continuidad asistencial</v>
      </c>
      <c r="C563" s="140" t="str">
        <f>IF( ISBLANK('03.Muestra'!$E20),"",'03.Muestra'!$E20)</f>
        <v>https://www.comunidad.madrid/hospital/ninojesus/profesionales/continuidad-asistencial</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Buscador</v>
      </c>
      <c r="C564" s="140" t="str">
        <f>IF( ISBLANK('03.Muestra'!$E21),"",'03.Muestra'!$E21)</f>
        <v>https://www.comunidad.madrid/hospital/ninojesus/buscar?search_api_fulltext=covid&amp;nombre=</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
      </c>
      <c r="C565" s="140" t="str">
        <f>IF( ISBLANK('03.Muestra'!$E22),"",'03.Muestra'!$E22)</f>
        <v/>
      </c>
      <c r="D565" s="164"/>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
      </c>
      <c r="C566" s="140" t="str">
        <f>IF( ISBLANK('03.Muestra'!$E23),"",'03.Muestra'!$E23)</f>
        <v/>
      </c>
      <c r="D566" s="164"/>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https://www.comunidad.madrid/hospital/ninojesus/</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https://www.comunidad.madrid/hospital/ninojesus/ciudadanos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14</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https://www.comunidad.madrid/hospital/ninojesus/profesionales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ISBLANK('03.Muestra'!$C11),"",'03.Muestra'!$E11)</f>
        <v>https://www.comunidad.madrid/hospital/ninojesus/comunicacion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https://www.comunidad.madrid/hospital/ninojesus/nosotros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Transparencia</v>
      </c>
      <c r="C594" s="140" t="str">
        <f>IF( ISBLANK('03.Muestra'!$C13),"",'03.Muestra'!$E13)</f>
        <v>https://www.comunidad.madrid/hospital/ninojesus/nosotros/transparencia</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Voluntariado</v>
      </c>
      <c r="C595" s="140" t="str">
        <f>IF( ISBLANK('03.Muestra'!$C14),"",'03.Muestra'!$E14)</f>
        <v>https://www.comunidad.madrid/hospital/ninojesus/ciudadanos/voluntariado</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Docencia</v>
      </c>
      <c r="C596" s="140" t="str">
        <f>IF( ISBLANK('03.Muestra'!$C15),"",'03.Muestra'!$E15)</f>
        <v>https://www.comunidad.madrid/hospital/ninojesus/profesionales/docencia</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Enfermería</v>
      </c>
      <c r="C597" s="140" t="str">
        <f>IF( ISBLANK('03.Muestra'!$C16),"",'03.Muestra'!$E16)</f>
        <v>https://www.comunidad.madrid/hospital/ninojesus/profesionales/enfermeria</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Videoteca</v>
      </c>
      <c r="C598" s="140" t="str">
        <f>IF( ISBLANK('03.Muestra'!$C17),"",'03.Muestra'!$E17)</f>
        <v>https://www.comunidad.madrid/hospital/ninojesus/videoteca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Mapa Web</v>
      </c>
      <c r="C599" s="140" t="str">
        <f>IF( ISBLANK('03.Muestra'!$C18),"",'03.Muestra'!$E18)</f>
        <v>https://www.comunidad.madrid/hospital/ninojesus/sitemap</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Noticias</v>
      </c>
      <c r="C600" s="140" t="str">
        <f>IF( ISBLANK('03.Muestra'!$C19),"",'03.Muestra'!$E19)</f>
        <v>https://www.comunidad.madrid/hospital/ninojesus/comunicacion/noticias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Continuidad asistencial</v>
      </c>
      <c r="C601" s="140" t="str">
        <f>IF( ISBLANK('03.Muestra'!$C20),"",'03.Muestra'!$E20)</f>
        <v>https://www.comunidad.madrid/hospital/ninojesus/profesionales/continuidad-asistencial</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Buscador</v>
      </c>
      <c r="C602" s="140" t="str">
        <f>IF( ISBLANK('03.Muestra'!$C21),"",'03.Muestra'!$E21)</f>
        <v>https://www.comunidad.madrid/hospital/ninojesus/buscar?search_api_fulltext=covid&amp;nombre=</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
      </c>
      <c r="C603" s="140" t="str">
        <f>IF( ISBLANK('03.Muestra'!$C22),"",'03.Muestra'!$E22)</f>
        <v/>
      </c>
      <c r="D603" s="164"/>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
      </c>
      <c r="C604" s="140" t="str">
        <f>IF( ISBLANK('03.Muestra'!$C23),"",'03.Muestra'!$E23)</f>
        <v/>
      </c>
      <c r="D604" s="164"/>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t="str">
        <f t="shared" ref="D606:D623" si="31">IF(AND(B606&lt;&gt;"",C606&lt;&gt;""),"N/T","")</f>
        <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si="31"/>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https://www.comunidad.madrid/hospital/ninojesus/</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https://www.comunidad.madrid/hospital/ninojesus/ciudadanos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14</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https://www.comunidad.madrid/hospital/ninojesus/profesionales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https://www.comunidad.madrid/hospital/ninojesus/comunicacion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https://www.comunidad.madrid/hospital/ninojesus/nosotros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Transparencia</v>
      </c>
      <c r="C632" s="140" t="str">
        <f>IF( ISBLANK('03.Muestra'!$E13),"",'03.Muestra'!$E13)</f>
        <v>https://www.comunidad.madrid/hospital/ninojesus/nosotros/transparencia</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Voluntariado</v>
      </c>
      <c r="C633" s="140" t="str">
        <f>IF( ISBLANK('03.Muestra'!$E14),"",'03.Muestra'!$E14)</f>
        <v>https://www.comunidad.madrid/hospital/ninojesus/ciudadanos/voluntariado</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Docencia</v>
      </c>
      <c r="C634" s="140" t="str">
        <f>IF( ISBLANK('03.Muestra'!$E15),"",'03.Muestra'!$E15)</f>
        <v>https://www.comunidad.madrid/hospital/ninojesus/profesionales/docencia</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Enfermería</v>
      </c>
      <c r="C635" s="140" t="str">
        <f>IF( ISBLANK('03.Muestra'!$E16),"",'03.Muestra'!$E16)</f>
        <v>https://www.comunidad.madrid/hospital/ninojesus/profesionales/enfermeria</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Videoteca</v>
      </c>
      <c r="C636" s="140" t="str">
        <f>IF( ISBLANK('03.Muestra'!$E17),"",'03.Muestra'!$E17)</f>
        <v>https://www.comunidad.madrid/hospital/ninojesus/videoteca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Mapa Web</v>
      </c>
      <c r="C637" s="140" t="str">
        <f>IF( ISBLANK('03.Muestra'!$E18),"",'03.Muestra'!$E18)</f>
        <v>https://www.comunidad.madrid/hospital/ninojesus/sitemap</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Noticias</v>
      </c>
      <c r="C638" s="140" t="str">
        <f>IF( ISBLANK('03.Muestra'!$E19),"",'03.Muestra'!$E19)</f>
        <v>https://www.comunidad.madrid/hospital/ninojesus/comunicacion/noticias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Continuidad asistencial</v>
      </c>
      <c r="C639" s="140" t="str">
        <f>IF( ISBLANK('03.Muestra'!$E20),"",'03.Muestra'!$E20)</f>
        <v>https://www.comunidad.madrid/hospital/ninojesus/profesionales/continuidad-asistencial</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Buscador</v>
      </c>
      <c r="C640" s="140" t="str">
        <f>IF( ISBLANK('03.Muestra'!$E21),"",'03.Muestra'!$E21)</f>
        <v>https://www.comunidad.madrid/hospital/ninojesus/buscar?search_api_fulltext=covid&amp;nombre=</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
      </c>
      <c r="C641" s="140" t="str">
        <f>IF( ISBLANK('03.Muestra'!$E22),"",'03.Muestra'!$E22)</f>
        <v/>
      </c>
      <c r="D641" s="164"/>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
      </c>
      <c r="C642" s="140" t="str">
        <f>IF( ISBLANK('03.Muestra'!$E23),"",'03.Muestra'!$E23)</f>
        <v/>
      </c>
      <c r="D642" s="164"/>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229" priority="133" stopIfTrue="1" operator="equal">
      <formula>"ERR"</formula>
    </cfRule>
  </conditionalFormatting>
  <conditionalFormatting sqref="D36:D53 D188:D205 D530:D547 D57:D91 D95:D129 D133:D167 D209:D243 D247:D281 D285:D319 D323:D357 D399:D433 D437:D471 D551:D585 D627:D661 D475:D509 D361:D395 D589:D623">
    <cfRule type="expression" dxfId="228" priority="122" stopIfTrue="1">
      <formula>ISBLANK(D36)</formula>
    </cfRule>
    <cfRule type="cellIs" dxfId="227" priority="123" stopIfTrue="1" operator="equal">
      <formula>"Pasa"</formula>
    </cfRule>
    <cfRule type="cellIs" dxfId="226" priority="124" stopIfTrue="1" operator="equal">
      <formula>"Falla"</formula>
    </cfRule>
    <cfRule type="cellIs" dxfId="225" priority="125" stopIfTrue="1" operator="equal">
      <formula>"N/A"</formula>
    </cfRule>
    <cfRule type="cellIs" dxfId="224" priority="126" stopIfTrue="1" operator="equal">
      <formula>"N/T"</formula>
    </cfRule>
    <cfRule type="cellIs" dxfId="223" priority="127" stopIfTrue="1" operator="equal">
      <formula>"N/D"</formula>
    </cfRule>
  </conditionalFormatting>
  <conditionalFormatting sqref="F19:J19">
    <cfRule type="expression" dxfId="222" priority="115" stopIfTrue="1">
      <formula>ISBLANK(F19)</formula>
    </cfRule>
    <cfRule type="cellIs" dxfId="221" priority="116" stopIfTrue="1" operator="equal">
      <formula>"Pasa"</formula>
    </cfRule>
    <cfRule type="cellIs" dxfId="220" priority="117" stopIfTrue="1" operator="equal">
      <formula>"Falla"</formula>
    </cfRule>
    <cfRule type="cellIs" dxfId="219" priority="118" stopIfTrue="1" operator="equal">
      <formula>"N/A"</formula>
    </cfRule>
    <cfRule type="cellIs" dxfId="218" priority="119" stopIfTrue="1" operator="equal">
      <formula>"N/T"</formula>
    </cfRule>
    <cfRule type="cellIs" dxfId="217" priority="120" stopIfTrue="1" operator="equal">
      <formula>"N/D"</formula>
    </cfRule>
  </conditionalFormatting>
  <conditionalFormatting sqref="F57:J57">
    <cfRule type="expression" dxfId="216" priority="109" stopIfTrue="1">
      <formula>ISBLANK(F57)</formula>
    </cfRule>
    <cfRule type="cellIs" dxfId="215" priority="110" stopIfTrue="1" operator="equal">
      <formula>"Pasa"</formula>
    </cfRule>
    <cfRule type="cellIs" dxfId="214" priority="111" stopIfTrue="1" operator="equal">
      <formula>"Falla"</formula>
    </cfRule>
    <cfRule type="cellIs" dxfId="213" priority="112" stopIfTrue="1" operator="equal">
      <formula>"N/A"</formula>
    </cfRule>
    <cfRule type="cellIs" dxfId="212" priority="113" stopIfTrue="1" operator="equal">
      <formula>"N/T"</formula>
    </cfRule>
    <cfRule type="cellIs" dxfId="211" priority="114" stopIfTrue="1" operator="equal">
      <formula>"N/D"</formula>
    </cfRule>
  </conditionalFormatting>
  <conditionalFormatting sqref="F95:J95">
    <cfRule type="expression" dxfId="210" priority="103" stopIfTrue="1">
      <formula>ISBLANK(F95)</formula>
    </cfRule>
    <cfRule type="cellIs" dxfId="209" priority="104" stopIfTrue="1" operator="equal">
      <formula>"Pasa"</formula>
    </cfRule>
    <cfRule type="cellIs" dxfId="208" priority="105" stopIfTrue="1" operator="equal">
      <formula>"Falla"</formula>
    </cfRule>
    <cfRule type="cellIs" dxfId="207" priority="106" stopIfTrue="1" operator="equal">
      <formula>"N/A"</formula>
    </cfRule>
    <cfRule type="cellIs" dxfId="206" priority="107" stopIfTrue="1" operator="equal">
      <formula>"N/T"</formula>
    </cfRule>
    <cfRule type="cellIs" dxfId="205" priority="108" stopIfTrue="1" operator="equal">
      <formula>"N/D"</formula>
    </cfRule>
  </conditionalFormatting>
  <conditionalFormatting sqref="F133:J133">
    <cfRule type="expression" dxfId="204" priority="97" stopIfTrue="1">
      <formula>ISBLANK(F133)</formula>
    </cfRule>
    <cfRule type="cellIs" dxfId="203" priority="98" stopIfTrue="1" operator="equal">
      <formula>"Pasa"</formula>
    </cfRule>
    <cfRule type="cellIs" dxfId="202" priority="99" stopIfTrue="1" operator="equal">
      <formula>"Falla"</formula>
    </cfRule>
    <cfRule type="cellIs" dxfId="201" priority="100" stopIfTrue="1" operator="equal">
      <formula>"N/A"</formula>
    </cfRule>
    <cfRule type="cellIs" dxfId="200" priority="101" stopIfTrue="1" operator="equal">
      <formula>"N/T"</formula>
    </cfRule>
    <cfRule type="cellIs" dxfId="199" priority="102" stopIfTrue="1" operator="equal">
      <formula>"N/D"</formula>
    </cfRule>
  </conditionalFormatting>
  <conditionalFormatting sqref="F171:J171">
    <cfRule type="expression" dxfId="198" priority="91" stopIfTrue="1">
      <formula>ISBLANK(F171)</formula>
    </cfRule>
    <cfRule type="cellIs" dxfId="197" priority="92" stopIfTrue="1" operator="equal">
      <formula>"Pasa"</formula>
    </cfRule>
    <cfRule type="cellIs" dxfId="196" priority="93" stopIfTrue="1" operator="equal">
      <formula>"Falla"</formula>
    </cfRule>
    <cfRule type="cellIs" dxfId="195" priority="94" stopIfTrue="1" operator="equal">
      <formula>"N/A"</formula>
    </cfRule>
    <cfRule type="cellIs" dxfId="194" priority="95" stopIfTrue="1" operator="equal">
      <formula>"N/T"</formula>
    </cfRule>
    <cfRule type="cellIs" dxfId="193" priority="96" stopIfTrue="1" operator="equal">
      <formula>"N/D"</formula>
    </cfRule>
  </conditionalFormatting>
  <conditionalFormatting sqref="F209:J209">
    <cfRule type="expression" dxfId="192" priority="85" stopIfTrue="1">
      <formula>ISBLANK(F209)</formula>
    </cfRule>
    <cfRule type="cellIs" dxfId="191" priority="86" stopIfTrue="1" operator="equal">
      <formula>"Pasa"</formula>
    </cfRule>
    <cfRule type="cellIs" dxfId="190" priority="87" stopIfTrue="1" operator="equal">
      <formula>"Falla"</formula>
    </cfRule>
    <cfRule type="cellIs" dxfId="189" priority="88" stopIfTrue="1" operator="equal">
      <formula>"N/A"</formula>
    </cfRule>
    <cfRule type="cellIs" dxfId="188" priority="89" stopIfTrue="1" operator="equal">
      <formula>"N/T"</formula>
    </cfRule>
    <cfRule type="cellIs" dxfId="187" priority="90" stopIfTrue="1" operator="equal">
      <formula>"N/D"</formula>
    </cfRule>
  </conditionalFormatting>
  <conditionalFormatting sqref="F247:J247">
    <cfRule type="expression" dxfId="186" priority="79" stopIfTrue="1">
      <formula>ISBLANK(F247)</formula>
    </cfRule>
    <cfRule type="cellIs" dxfId="185" priority="80" stopIfTrue="1" operator="equal">
      <formula>"Pasa"</formula>
    </cfRule>
    <cfRule type="cellIs" dxfId="184" priority="81" stopIfTrue="1" operator="equal">
      <formula>"Falla"</formula>
    </cfRule>
    <cfRule type="cellIs" dxfId="183" priority="82" stopIfTrue="1" operator="equal">
      <formula>"N/A"</formula>
    </cfRule>
    <cfRule type="cellIs" dxfId="182" priority="83" stopIfTrue="1" operator="equal">
      <formula>"N/T"</formula>
    </cfRule>
    <cfRule type="cellIs" dxfId="181" priority="84" stopIfTrue="1" operator="equal">
      <formula>"N/D"</formula>
    </cfRule>
  </conditionalFormatting>
  <conditionalFormatting sqref="F285:J285">
    <cfRule type="expression" dxfId="180" priority="73" stopIfTrue="1">
      <formula>ISBLANK(F285)</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F323:J323">
    <cfRule type="expression" dxfId="174" priority="67" stopIfTrue="1">
      <formula>ISBLANK(F323)</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F361:J361">
    <cfRule type="expression" dxfId="168" priority="61" stopIfTrue="1">
      <formula>ISBLANK(F361)</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F399:J399">
    <cfRule type="expression" dxfId="162" priority="55" stopIfTrue="1">
      <formula>ISBLANK(F399)</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F437:J437">
    <cfRule type="expression" dxfId="156" priority="49" stopIfTrue="1">
      <formula>ISBLANK(F437)</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F475:J475">
    <cfRule type="expression" dxfId="150" priority="43" stopIfTrue="1">
      <formula>ISBLANK(F475)</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F513:J513">
    <cfRule type="expression" dxfId="144" priority="37" stopIfTrue="1">
      <formula>ISBLANK(F513)</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F551:J551">
    <cfRule type="expression" dxfId="138" priority="31" stopIfTrue="1">
      <formula>ISBLANK(F551)</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F589:J589">
    <cfRule type="expression" dxfId="132" priority="25" stopIfTrue="1">
      <formula>ISBLANK(F589)</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F627:J627">
    <cfRule type="expression" dxfId="126" priority="19" stopIfTrue="1">
      <formula>ISBLANK(F627)</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19:D35">
    <cfRule type="expression" dxfId="120" priority="13" stopIfTrue="1">
      <formula>ISBLANK(D19)</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171:D187">
    <cfRule type="expression" dxfId="114" priority="7" stopIfTrue="1">
      <formula>ISBLANK(D171)</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13:D529">
    <cfRule type="expression" dxfId="108" priority="1" stopIfTrue="1">
      <formula>ISBLANK(D513)</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zoomScale="85" zoomScaleNormal="85" workbookViewId="0"/>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10" t="s">
        <v>55</v>
      </c>
      <c r="C11" s="211"/>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42</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28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70</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140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https://www.comunidad.madrid/hospital/ninojesus/</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https://www.comunidad.madrid/hospital/ninojesus/ciudadanos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https://www.comunidad.madrid/hospital/ninojesus/profesionales</v>
      </c>
      <c r="D21" s="164" t="s">
        <v>64</v>
      </c>
      <c r="E21" s="133" t="str">
        <f t="shared" si="0"/>
        <v/>
      </c>
      <c r="F21" s="19"/>
      <c r="G21" s="19"/>
      <c r="H21" s="19"/>
      <c r="I21" s="19"/>
      <c r="J21" s="19"/>
      <c r="K21" s="19"/>
      <c r="W21" s="19"/>
      <c r="X21" s="19"/>
      <c r="Y21" s="19"/>
    </row>
    <row r="22" spans="2:25" ht="12" customHeight="1">
      <c r="B22" s="140" t="str">
        <f>IF( ISBLANK('03.Muestra'!$C11),"",'03.Muestra'!$C11)</f>
        <v>Comunicación</v>
      </c>
      <c r="C22" s="140" t="str">
        <f>IF( ISBLANK('03.Muestra'!$E11),"",'03.Muestra'!$E11)</f>
        <v>https://www.comunidad.madrid/hospital/ninojesus/comunicacion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https://www.comunidad.madrid/hospital/ninojesus/nosotros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Transparencia</v>
      </c>
      <c r="C24" s="140" t="str">
        <f>IF( ISBLANK('03.Muestra'!$E13),"",'03.Muestra'!$E13)</f>
        <v>https://www.comunidad.madrid/hospital/ninojesus/nosotros/transparencia</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Voluntariado</v>
      </c>
      <c r="C25" s="140" t="str">
        <f>IF( ISBLANK('03.Muestra'!$E14),"",'03.Muestra'!$E14)</f>
        <v>https://www.comunidad.madrid/hospital/ninojesus/ciudadanos/voluntariado</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Docencia</v>
      </c>
      <c r="C26" s="140" t="str">
        <f>IF( ISBLANK('03.Muestra'!$E15),"",'03.Muestra'!$E15)</f>
        <v>https://www.comunidad.madrid/hospital/ninojesus/profesionales/docencia</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Enfermería</v>
      </c>
      <c r="C27" s="140" t="str">
        <f>IF( ISBLANK('03.Muestra'!$E16),"",'03.Muestra'!$E16)</f>
        <v>https://www.comunidad.madrid/hospital/ninojesus/profesionales/enfermeria</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Videoteca</v>
      </c>
      <c r="C28" s="140" t="str">
        <f>IF( ISBLANK('03.Muestra'!$E17),"",'03.Muestra'!$E17)</f>
        <v>https://www.comunidad.madrid/hospital/ninojesus/videoteca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Mapa Web</v>
      </c>
      <c r="C29" s="140" t="str">
        <f>IF( ISBLANK('03.Muestra'!$E18),"",'03.Muestra'!$E18)</f>
        <v>https://www.comunidad.madrid/hospital/ninojesus/sitemap</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Noticias</v>
      </c>
      <c r="C30" s="140" t="str">
        <f>IF( ISBLANK('03.Muestra'!$E19),"",'03.Muestra'!$E19)</f>
        <v>https://www.comunidad.madrid/hospital/ninojesus/comunicacion/noticias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Continuidad asistencial</v>
      </c>
      <c r="C31" s="140" t="str">
        <f>IF( ISBLANK('03.Muestra'!$E20),"",'03.Muestra'!$E20)</f>
        <v>https://www.comunidad.madrid/hospital/ninojesus/profesionales/continuidad-asistencial</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Buscador</v>
      </c>
      <c r="C32" s="140" t="str">
        <f>IF( ISBLANK('03.Muestra'!$E21),"",'03.Muestra'!$E21)</f>
        <v>https://www.comunidad.madrid/hospital/ninojesus/buscar?search_api_fulltext=covid&amp;nombre=</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https://www.comunidad.madrid/hospital/ninojesus/</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https://www.comunidad.madrid/hospital/ninojesus/ciudadanos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14</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https://www.comunidad.madrid/hospital/ninojesus/profesionales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https://www.comunidad.madrid/hospital/ninojesus/comunicacion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https://www.comunidad.madrid/hospital/ninojesus/nosotros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Transparencia</v>
      </c>
      <c r="C62" s="140" t="str">
        <f>IF( ISBLANK('03.Muestra'!$E13),"",'03.Muestra'!$E13)</f>
        <v>https://www.comunidad.madrid/hospital/ninojesus/nosotros/transparencia</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Voluntariado</v>
      </c>
      <c r="C63" s="140" t="str">
        <f>IF( ISBLANK('03.Muestra'!$E14),"",'03.Muestra'!$E14)</f>
        <v>https://www.comunidad.madrid/hospital/ninojesus/ciudadanos/voluntariado</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https://www.comunidad.madrid/hospital/ninojesus/profesionales/docencia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Enfermería</v>
      </c>
      <c r="C65" s="140" t="str">
        <f>IF( ISBLANK('03.Muestra'!$E16),"",'03.Muestra'!$E16)</f>
        <v>https://www.comunidad.madrid/hospital/ninojesus/profesionales/enfermeria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https://www.comunidad.madrid/hospital/ninojesus/videoteca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https://www.comunidad.madrid/hospital/ninojesus/sitemap</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https://www.comunidad.madrid/hospital/ninojesus/comunicacion/noticias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Continuidad asistencial</v>
      </c>
      <c r="C69" s="140" t="str">
        <f>IF( ISBLANK('03.Muestra'!$E20),"",'03.Muestra'!$E20)</f>
        <v>https://www.comunidad.madrid/hospital/ninojesus/profesionales/continuidad-asistencial</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https://www.comunidad.madrid/hospital/ninojesus/buscar?search_api_fulltext=covid&amp;nombre=</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https://www.comunidad.madrid/hospital/ninojesus/</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https://www.comunidad.madrid/hospital/ninojesus/ciudadanos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14</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https://www.comunidad.madrid/hospital/ninojesus/profesionales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https://www.comunidad.madrid/hospital/ninojesus/comunicacion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https://www.comunidad.madrid/hospital/ninojesus/nosotros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Transparencia</v>
      </c>
      <c r="C100" s="140" t="str">
        <f>IF( ISBLANK('03.Muestra'!$E13),"",'03.Muestra'!$E13)</f>
        <v>https://www.comunidad.madrid/hospital/ninojesus/nosotros/transparencia</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Voluntariado</v>
      </c>
      <c r="C101" s="140" t="str">
        <f>IF( ISBLANK('03.Muestra'!$E14),"",'03.Muestra'!$E14)</f>
        <v>https://www.comunidad.madrid/hospital/ninojesus/ciudadanos/voluntariado</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https://www.comunidad.madrid/hospital/ninojesus/profesionales/docencia</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Enfermería</v>
      </c>
      <c r="C103" s="140" t="str">
        <f>IF( ISBLANK('03.Muestra'!$E16),"",'03.Muestra'!$E16)</f>
        <v>https://www.comunidad.madrid/hospital/ninojesus/profesionales/enfermeria</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https://www.comunidad.madrid/hospital/ninojesus/videoteca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https://www.comunidad.madrid/hospital/ninojesus/sitemap</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https://www.comunidad.madrid/hospital/ninojesus/comunicacion/noticias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Continuidad asistencial</v>
      </c>
      <c r="C107" s="140" t="str">
        <f>IF( ISBLANK('03.Muestra'!$E20),"",'03.Muestra'!$E20)</f>
        <v>https://www.comunidad.madrid/hospital/ninojesus/profesionales/continuidad-asistencial</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Buscador</v>
      </c>
      <c r="C108" s="140" t="str">
        <f>IF( ISBLANK('03.Muestra'!$E21),"",'03.Muestra'!$E21)</f>
        <v>https://www.comunidad.madrid/hospital/ninojesus/buscar?search_api_fulltext=covid&amp;nombre=</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https://www.comunidad.madrid/hospital/ninojesus/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https://www.comunidad.madrid/hospital/ninojesus/ciudadanos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https://www.comunidad.madrid/hospital/ninojesus/profesionales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https://www.comunidad.madrid/hospital/ninojesus/comunicacion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https://www.comunidad.madrid/hospital/ninojesus/nosotros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Transparencia</v>
      </c>
      <c r="C138" s="140" t="str">
        <f>IF( ISBLANK('03.Muestra'!$E13),"",'03.Muestra'!$E13)</f>
        <v>https://www.comunidad.madrid/hospital/ninojesus/nosotros/transparencia</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Voluntariado</v>
      </c>
      <c r="C139" s="140" t="str">
        <f>IF( ISBLANK('03.Muestra'!$E14),"",'03.Muestra'!$E14)</f>
        <v>https://www.comunidad.madrid/hospital/ninojesus/ciudadanos/voluntariado</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https://www.comunidad.madrid/hospital/ninojesus/profesionales/docencia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Enfermería</v>
      </c>
      <c r="C141" s="140" t="str">
        <f>IF( ISBLANK('03.Muestra'!$E16),"",'03.Muestra'!$E16)</f>
        <v>https://www.comunidad.madrid/hospital/ninojesus/profesionales/enfermeria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https://www.comunidad.madrid/hospital/ninojesus/videoteca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Mapa Web</v>
      </c>
      <c r="C143" s="140" t="str">
        <f>IF( ISBLANK('03.Muestra'!$E18),"",'03.Muestra'!$E18)</f>
        <v>https://www.comunidad.madrid/hospital/ninojesus/sitemap</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Noticias</v>
      </c>
      <c r="C144" s="140" t="str">
        <f>IF( ISBLANK('03.Muestra'!$E19),"",'03.Muestra'!$E19)</f>
        <v>https://www.comunidad.madrid/hospital/ninojesus/comunicacion/noticias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Continuidad asistencial</v>
      </c>
      <c r="C145" s="140" t="str">
        <f>IF( ISBLANK('03.Muestra'!$E20),"",'03.Muestra'!$E20)</f>
        <v>https://www.comunidad.madrid/hospital/ninojesus/profesionales/continuidad-asistencial</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Buscador</v>
      </c>
      <c r="C146" s="140" t="str">
        <f>IF( ISBLANK('03.Muestra'!$E21),"",'03.Muestra'!$E21)</f>
        <v>https://www.comunidad.madrid/hospital/ninojesus/buscar?search_api_fulltext=covid&amp;nombre=</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https://www.comunidad.madrid/hospital/ninojesus/</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https://www.comunidad.madrid/hospital/ninojesus/ciudadanos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14</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https://www.comunidad.madrid/hospital/ninojesus/profesionales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https://www.comunidad.madrid/hospital/ninojesus/comunicacion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https://www.comunidad.madrid/hospital/ninojesus/nosotros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Transparencia</v>
      </c>
      <c r="C176" s="140" t="str">
        <f>IF( ISBLANK('03.Muestra'!$E13),"",'03.Muestra'!$E13)</f>
        <v>https://www.comunidad.madrid/hospital/ninojesus/nosotros/transparencia</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Voluntariado</v>
      </c>
      <c r="C177" s="140" t="str">
        <f>IF( ISBLANK('03.Muestra'!$E14),"",'03.Muestra'!$E14)</f>
        <v>https://www.comunidad.madrid/hospital/ninojesus/ciudadanos/voluntariado</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https://www.comunidad.madrid/hospital/ninojesus/profesionales/docencia</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Enfermería</v>
      </c>
      <c r="C179" s="140" t="str">
        <f>IF( ISBLANK('03.Muestra'!$E16),"",'03.Muestra'!$E16)</f>
        <v>https://www.comunidad.madrid/hospital/ninojesus/profesionales/enfermeria</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https://www.comunidad.madrid/hospital/ninojesus/videoteca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Mapa Web</v>
      </c>
      <c r="C181" s="140" t="str">
        <f>IF( ISBLANK('03.Muestra'!$E18),"",'03.Muestra'!$E18)</f>
        <v>https://www.comunidad.madrid/hospital/ninojesus/sitemap</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Noticias</v>
      </c>
      <c r="C182" s="140" t="str">
        <f>IF( ISBLANK('03.Muestra'!$E19),"",'03.Muestra'!$E19)</f>
        <v>https://www.comunidad.madrid/hospital/ninojesus/comunicacion/noticias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Continuidad asistencial</v>
      </c>
      <c r="C183" s="140" t="str">
        <f>IF( ISBLANK('03.Muestra'!$E20),"",'03.Muestra'!$E20)</f>
        <v>https://www.comunidad.madrid/hospital/ninojesus/profesionales/continuidad-asistencial</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Buscador</v>
      </c>
      <c r="C184" s="140" t="str">
        <f>IF( ISBLANK('03.Muestra'!$E21),"",'03.Muestra'!$E21)</f>
        <v>https://www.comunidad.madrid/hospital/ninojesus/buscar?search_api_fulltext=covid&amp;nombre=</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https://www.comunidad.madrid/hospital/ninojesus/</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https://www.comunidad.madrid/hospital/ninojesus/ciudadanos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14</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https://www.comunidad.madrid/hospital/ninojesus/profesionales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https://www.comunidad.madrid/hospital/ninojesus/comunicacion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https://www.comunidad.madrid/hospital/ninojesus/nosotros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Transparencia</v>
      </c>
      <c r="C214" s="140" t="str">
        <f>IF( ISBLANK('03.Muestra'!$E13),"",'03.Muestra'!$E13)</f>
        <v>https://www.comunidad.madrid/hospital/ninojesus/nosotros/transparencia</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Voluntariado</v>
      </c>
      <c r="C215" s="140" t="str">
        <f>IF( ISBLANK('03.Muestra'!$E14),"",'03.Muestra'!$E14)</f>
        <v>https://www.comunidad.madrid/hospital/ninojesus/ciudadanos/voluntariado</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https://www.comunidad.madrid/hospital/ninojesus/profesionales/docencia</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Enfermería</v>
      </c>
      <c r="C217" s="140" t="str">
        <f>IF( ISBLANK('03.Muestra'!$E16),"",'03.Muestra'!$E16)</f>
        <v>https://www.comunidad.madrid/hospital/ninojesus/profesionales/enfermeria</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https://www.comunidad.madrid/hospital/ninojesus/videoteca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Mapa Web</v>
      </c>
      <c r="C219" s="140" t="str">
        <f>IF( ISBLANK('03.Muestra'!$E18),"",'03.Muestra'!$E18)</f>
        <v>https://www.comunidad.madrid/hospital/ninojesus/sitemap</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Noticias</v>
      </c>
      <c r="C220" s="140" t="str">
        <f>IF( ISBLANK('03.Muestra'!$E19),"",'03.Muestra'!$E19)</f>
        <v>https://www.comunidad.madrid/hospital/ninojesus/comunicacion/noticias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Continuidad asistencial</v>
      </c>
      <c r="C221" s="140" t="str">
        <f>IF( ISBLANK('03.Muestra'!$E20),"",'03.Muestra'!$E20)</f>
        <v>https://www.comunidad.madrid/hospital/ninojesus/profesionales/continuidad-asistencial</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Buscador</v>
      </c>
      <c r="C222" s="140" t="str">
        <f>IF( ISBLANK('03.Muestra'!$E21),"",'03.Muestra'!$E21)</f>
        <v>https://www.comunidad.madrid/hospital/ninojesus/buscar?search_api_fulltext=covid&amp;nombre=</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https://www.comunidad.madrid/hospital/ninojesus/</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https://www.comunidad.madrid/hospital/ninojesus/ciudadanos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14</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https://www.comunidad.madrid/hospital/ninojesus/profesionales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https://www.comunidad.madrid/hospital/ninojesus/comunicacion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https://www.comunidad.madrid/hospital/ninojesus/nosotros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Transparencia</v>
      </c>
      <c r="C252" s="140" t="str">
        <f>IF( ISBLANK('03.Muestra'!$E13),"",'03.Muestra'!$E13)</f>
        <v>https://www.comunidad.madrid/hospital/ninojesus/nosotros/transparencia</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Voluntariado</v>
      </c>
      <c r="C253" s="140" t="str">
        <f>IF( ISBLANK('03.Muestra'!$E14),"",'03.Muestra'!$E14)</f>
        <v>https://www.comunidad.madrid/hospital/ninojesus/ciudadanos/voluntariado</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https://www.comunidad.madrid/hospital/ninojesus/profesionales/docencia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Enfermería</v>
      </c>
      <c r="C255" s="140" t="str">
        <f>IF( ISBLANK('03.Muestra'!$E16),"",'03.Muestra'!$E16)</f>
        <v>https://www.comunidad.madrid/hospital/ninojesus/profesionales/enfermeria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https://www.comunidad.madrid/hospital/ninojesus/videoteca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Mapa Web</v>
      </c>
      <c r="C257" s="140" t="str">
        <f>IF( ISBLANK('03.Muestra'!$E18),"",'03.Muestra'!$E18)</f>
        <v>https://www.comunidad.madrid/hospital/ninojesus/sitemap</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Noticias</v>
      </c>
      <c r="C258" s="140" t="str">
        <f>IF( ISBLANK('03.Muestra'!$E19),"",'03.Muestra'!$E19)</f>
        <v>https://www.comunidad.madrid/hospital/ninojesus/comunicacion/noticias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Continuidad asistencial</v>
      </c>
      <c r="C259" s="140" t="str">
        <f>IF( ISBLANK('03.Muestra'!$E20),"",'03.Muestra'!$E20)</f>
        <v>https://www.comunidad.madrid/hospital/ninojesus/profesionales/continuidad-asistencial</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Buscador</v>
      </c>
      <c r="C260" s="140" t="str">
        <f>IF( ISBLANK('03.Muestra'!$E21),"",'03.Muestra'!$E21)</f>
        <v>https://www.comunidad.madrid/hospital/ninojesus/buscar?search_api_fulltext=covid&amp;nombre=</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https://www.comunidad.madrid/hospital/ninojesus/</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https://www.comunidad.madrid/hospital/ninojesus/ciudadanos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14</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https://www.comunidad.madrid/hospital/ninojesus/profesionales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https://www.comunidad.madrid/hospital/ninojesus/comunicacion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https://www.comunidad.madrid/hospital/ninojesus/nosotros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Transparencia</v>
      </c>
      <c r="C290" s="140" t="str">
        <f>IF( ISBLANK('03.Muestra'!$E13),"",'03.Muestra'!$E13)</f>
        <v>https://www.comunidad.madrid/hospital/ninojesus/nosotros/transparencia</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Voluntariado</v>
      </c>
      <c r="C291" s="140" t="str">
        <f>IF( ISBLANK('03.Muestra'!$E14),"",'03.Muestra'!$E14)</f>
        <v>https://www.comunidad.madrid/hospital/ninojesus/ciudadanos/voluntariado</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https://www.comunidad.madrid/hospital/ninojesus/profesionales/docencia</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Enfermería</v>
      </c>
      <c r="C293" s="140" t="str">
        <f>IF( ISBLANK('03.Muestra'!$E16),"",'03.Muestra'!$E16)</f>
        <v>https://www.comunidad.madrid/hospital/ninojesus/profesionales/enfermeria</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https://www.comunidad.madrid/hospital/ninojesus/videoteca</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Mapa Web</v>
      </c>
      <c r="C295" s="140" t="str">
        <f>IF( ISBLANK('03.Muestra'!$E18),"",'03.Muestra'!$E18)</f>
        <v>https://www.comunidad.madrid/hospital/ninojesus/sitemap</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Noticias</v>
      </c>
      <c r="C296" s="140" t="str">
        <f>IF( ISBLANK('03.Muestra'!$E19),"",'03.Muestra'!$E19)</f>
        <v>https://www.comunidad.madrid/hospital/ninojesus/comunicacion/noticias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Continuidad asistencial</v>
      </c>
      <c r="C297" s="140" t="str">
        <f>IF( ISBLANK('03.Muestra'!$E20),"",'03.Muestra'!$E20)</f>
        <v>https://www.comunidad.madrid/hospital/ninojesus/profesionales/continuidad-asistencial</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Buscador</v>
      </c>
      <c r="C298" s="140" t="str">
        <f>IF( ISBLANK('03.Muestra'!$E21),"",'03.Muestra'!$E21)</f>
        <v>https://www.comunidad.madrid/hospital/ninojesus/buscar?search_api_fulltext=covid&amp;nombre=</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https://www.comunidad.madrid/hospital/ninojesus/</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https://www.comunidad.madrid/hospital/ninojesus/ciudadanos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14</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https://www.comunidad.madrid/hospital/ninojesus/profesionales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https://www.comunidad.madrid/hospital/ninojesus/comunicacion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https://www.comunidad.madrid/hospital/ninojesus/nosotros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Transparencia</v>
      </c>
      <c r="C328" s="140" t="str">
        <f>IF( ISBLANK('03.Muestra'!$E13),"",'03.Muestra'!$E13)</f>
        <v>https://www.comunidad.madrid/hospital/ninojesus/nosotros/transparencia</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Voluntariado</v>
      </c>
      <c r="C329" s="140" t="str">
        <f>IF( ISBLANK('03.Muestra'!$E14),"",'03.Muestra'!$E14)</f>
        <v>https://www.comunidad.madrid/hospital/ninojesus/ciudadanos/voluntariado</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https://www.comunidad.madrid/hospital/ninojesus/profesionales/docencia</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Enfermería</v>
      </c>
      <c r="C331" s="140" t="str">
        <f>IF( ISBLANK('03.Muestra'!$E16),"",'03.Muestra'!$E16)</f>
        <v>https://www.comunidad.madrid/hospital/ninojesus/profesionales/enfermeria</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https://www.comunidad.madrid/hospital/ninojesus/videoteca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Mapa Web</v>
      </c>
      <c r="C333" s="140" t="str">
        <f>IF( ISBLANK('03.Muestra'!$E18),"",'03.Muestra'!$E18)</f>
        <v>https://www.comunidad.madrid/hospital/ninojesus/sitemap</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Noticias</v>
      </c>
      <c r="C334" s="140" t="str">
        <f>IF( ISBLANK('03.Muestra'!$E19),"",'03.Muestra'!$E19)</f>
        <v>https://www.comunidad.madrid/hospital/ninojesus/comunicacion/noticias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Continuidad asistencial</v>
      </c>
      <c r="C335" s="140" t="str">
        <f>IF( ISBLANK('03.Muestra'!$E20),"",'03.Muestra'!$E20)</f>
        <v>https://www.comunidad.madrid/hospital/ninojesus/profesionales/continuidad-asistencial</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Buscador</v>
      </c>
      <c r="C336" s="140" t="str">
        <f>IF( ISBLANK('03.Muestra'!$E21),"",'03.Muestra'!$E21)</f>
        <v>https://www.comunidad.madrid/hospital/ninojesus/buscar?search_api_fulltext=covid&amp;nombre=</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https://www.comunidad.madrid/hospital/ninojesus/</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https://www.comunidad.madrid/hospital/ninojesus/ciudadanos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https://www.comunidad.madrid/hospital/ninojesus/profesionales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https://www.comunidad.madrid/hospital/ninojesus/comunicacion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https://www.comunidad.madrid/hospital/ninojesus/nosotros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Transparencia</v>
      </c>
      <c r="C366" s="140" t="str">
        <f>IF( ISBLANK('03.Muestra'!$E13),"",'03.Muestra'!$E13)</f>
        <v>https://www.comunidad.madrid/hospital/ninojesus/nosotros/transparencia</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Voluntariado</v>
      </c>
      <c r="C367" s="140" t="str">
        <f>IF( ISBLANK('03.Muestra'!$E14),"",'03.Muestra'!$E14)</f>
        <v>https://www.comunidad.madrid/hospital/ninojesus/ciudadanos/voluntariado</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https://www.comunidad.madrid/hospital/ninojesus/profesionales/docencia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Enfermería</v>
      </c>
      <c r="C369" s="140" t="str">
        <f>IF( ISBLANK('03.Muestra'!$E16),"",'03.Muestra'!$E16)</f>
        <v>https://www.comunidad.madrid/hospital/ninojesus/profesionales/enfermeria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https://www.comunidad.madrid/hospital/ninojesus/videoteca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Mapa Web</v>
      </c>
      <c r="C371" s="140" t="str">
        <f>IF( ISBLANK('03.Muestra'!$E18),"",'03.Muestra'!$E18)</f>
        <v>https://www.comunidad.madrid/hospital/ninojesus/sitemap</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Noticias</v>
      </c>
      <c r="C372" s="140" t="str">
        <f>IF( ISBLANK('03.Muestra'!$E19),"",'03.Muestra'!$E19)</f>
        <v>https://www.comunidad.madrid/hospital/ninojesus/comunicacion/noticias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Continuidad asistencial</v>
      </c>
      <c r="C373" s="140" t="str">
        <f>IF( ISBLANK('03.Muestra'!$E20),"",'03.Muestra'!$E20)</f>
        <v>https://www.comunidad.madrid/hospital/ninojesus/profesionales/continuidad-asistencial</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Buscador</v>
      </c>
      <c r="C374" s="140" t="str">
        <f>IF( ISBLANK('03.Muestra'!$E21),"",'03.Muestra'!$E21)</f>
        <v>https://www.comunidad.madrid/hospital/ninojesus/buscar?search_api_fulltext=covid&amp;nombre=</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19:D53 D57:D91 D95:D129 D133:D167 D171:D205 D209:D243 D361:D395 D285:D319 D247:D281 D323:D357">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zoomScale="85" zoomScaleNormal="85" workbookViewId="0"/>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10" t="s">
        <v>55</v>
      </c>
      <c r="C11" s="211"/>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14</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14</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14</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42</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https://www.comunidad.madrid/hospital/ninojesus/</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https://www.comunidad.madrid/hospital/ninojesus/ciudadanos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https://www.comunidad.madrid/hospital/ninojesus/profesionales</v>
      </c>
      <c r="D21" s="164" t="s">
        <v>64</v>
      </c>
      <c r="E21" s="133" t="str">
        <f t="shared" si="0"/>
        <v/>
      </c>
      <c r="F21" s="19"/>
      <c r="G21" s="19"/>
      <c r="H21" s="19"/>
      <c r="I21" s="19"/>
      <c r="J21" s="19"/>
      <c r="K21" s="19"/>
      <c r="X21" s="19"/>
      <c r="Y21" s="19"/>
    </row>
    <row r="22" spans="2:35" ht="12" customHeight="1">
      <c r="B22" s="140" t="str">
        <f>IF( ISBLANK('03.Muestra'!$C11),"",'03.Muestra'!$C11)</f>
        <v>Comunicación</v>
      </c>
      <c r="C22" s="140" t="str">
        <f>IF( ISBLANK('03.Muestra'!$E11),"",'03.Muestra'!$E11)</f>
        <v>https://www.comunidad.madrid/hospital/ninojesus/comunicacion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https://www.comunidad.madrid/hospital/ninojesus/nosotros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Transparencia</v>
      </c>
      <c r="C24" s="140" t="str">
        <f>IF( ISBLANK('03.Muestra'!$E13),"",'03.Muestra'!$E13)</f>
        <v>https://www.comunidad.madrid/hospital/ninojesus/nosotros/transparencia</v>
      </c>
      <c r="D24" s="164" t="s">
        <v>64</v>
      </c>
      <c r="E24" s="133" t="str">
        <f t="shared" si="0"/>
        <v/>
      </c>
      <c r="F24" s="19"/>
      <c r="G24" s="19"/>
      <c r="H24" s="19"/>
      <c r="I24" s="19"/>
      <c r="J24" s="19"/>
      <c r="K24" s="148" t="s">
        <v>75</v>
      </c>
      <c r="L24" s="149" t="s">
        <v>76</v>
      </c>
      <c r="X24" s="19"/>
      <c r="AI24" s="19"/>
    </row>
    <row r="25" spans="2:35" ht="12" customHeight="1">
      <c r="B25" s="140" t="str">
        <f>IF( ISBLANK('03.Muestra'!$C14),"",'03.Muestra'!$C14)</f>
        <v>Voluntariado</v>
      </c>
      <c r="C25" s="140" t="str">
        <f>IF( ISBLANK('03.Muestra'!$E14),"",'03.Muestra'!$E14)</f>
        <v>https://www.comunidad.madrid/hospital/ninojesus/ciudadanos/voluntariado</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Docencia</v>
      </c>
      <c r="C26" s="140" t="str">
        <f>IF( ISBLANK('03.Muestra'!$E15),"",'03.Muestra'!$E15)</f>
        <v>https://www.comunidad.madrid/hospital/ninojesus/profesionales/docencia</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Enfermería</v>
      </c>
      <c r="C27" s="140" t="str">
        <f>IF( ISBLANK('03.Muestra'!$E16),"",'03.Muestra'!$E16)</f>
        <v>https://www.comunidad.madrid/hospital/ninojesus/profesionales/enfermeria</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Videoteca</v>
      </c>
      <c r="C28" s="140" t="str">
        <f>IF( ISBLANK('03.Muestra'!$E17),"",'03.Muestra'!$E17)</f>
        <v>https://www.comunidad.madrid/hospital/ninojesus/videoteca</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Mapa Web</v>
      </c>
      <c r="C29" s="140" t="str">
        <f>IF( ISBLANK('03.Muestra'!$E18),"",'03.Muestra'!$E18)</f>
        <v>https://www.comunidad.madrid/hospital/ninojesus/sitemap</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Noticias</v>
      </c>
      <c r="C30" s="140" t="str">
        <f>IF( ISBLANK('03.Muestra'!$E19),"",'03.Muestra'!$E19)</f>
        <v>https://www.comunidad.madrid/hospital/ninojesus/comunicacion/noticias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Continuidad asistencial</v>
      </c>
      <c r="C31" s="140" t="str">
        <f>IF( ISBLANK('03.Muestra'!$E20),"",'03.Muestra'!$E20)</f>
        <v>https://www.comunidad.madrid/hospital/ninojesus/profesionales/continuidad-asistencial</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Buscador</v>
      </c>
      <c r="C32" s="140" t="str">
        <f>IF( ISBLANK('03.Muestra'!$E21),"",'03.Muestra'!$E21)</f>
        <v>https://www.comunidad.madrid/hospital/ninojesus/buscar?search_api_fulltext=covid&amp;nombre=</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https://www.comunidad.madrid/hospital/ninojesus/</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https://www.comunidad.madrid/hospital/ninojesus/ciudadanos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14</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https://www.comunidad.madrid/hospital/ninojesus/profesionales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https://www.comunidad.madrid/hospital/ninojesus/comunicacion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https://www.comunidad.madrid/hospital/ninojesus/nosotros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Transparencia</v>
      </c>
      <c r="C62" s="140" t="str">
        <f>IF( ISBLANK('03.Muestra'!$E13),"",'03.Muestra'!$E13)</f>
        <v>https://www.comunidad.madrid/hospital/ninojesus/nosotros/transparencia</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Voluntariado</v>
      </c>
      <c r="C63" s="140" t="str">
        <f>IF( ISBLANK('03.Muestra'!$E14),"",'03.Muestra'!$E14)</f>
        <v>https://www.comunidad.madrid/hospital/ninojesus/ciudadanos/voluntariado</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https://www.comunidad.madrid/hospital/ninojesus/profesionales/docencia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Enfermería</v>
      </c>
      <c r="C65" s="140" t="str">
        <f>IF( ISBLANK('03.Muestra'!$E16),"",'03.Muestra'!$E16)</f>
        <v>https://www.comunidad.madrid/hospital/ninojesus/profesionales/enfermeria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https://www.comunidad.madrid/hospital/ninojesus/videoteca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https://www.comunidad.madrid/hospital/ninojesus/sitemap</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https://www.comunidad.madrid/hospital/ninojesus/comunicacion/noticias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Continuidad asistencial</v>
      </c>
      <c r="C69" s="140" t="str">
        <f>IF( ISBLANK('03.Muestra'!$E20),"",'03.Muestra'!$E20)</f>
        <v>https://www.comunidad.madrid/hospital/ninojesus/profesionales/continuidad-asistencial</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https://www.comunidad.madrid/hospital/ninojesus/buscar?search_api_fulltext=covid&amp;nombre=</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https://www.comunidad.madrid/hospital/ninojesus/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https://www.comunidad.madrid/hospital/ninojesus/ciudadanos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https://www.comunidad.madrid/hospital/ninojesus/profesionales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https://www.comunidad.madrid/hospital/ninojesus/comunicacion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https://www.comunidad.madrid/hospital/ninojesus/nosotros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Transparencia</v>
      </c>
      <c r="C100" s="140" t="str">
        <f>IF( ISBLANK('03.Muestra'!$E13),"",'03.Muestra'!$E13)</f>
        <v>https://www.comunidad.madrid/hospital/ninojesus/nosotros/transparencia</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Voluntariado</v>
      </c>
      <c r="C101" s="140" t="str">
        <f>IF( ISBLANK('03.Muestra'!$E14),"",'03.Muestra'!$E14)</f>
        <v>https://www.comunidad.madrid/hospital/ninojesus/ciudadanos/voluntariado</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https://www.comunidad.madrid/hospital/ninojesus/profesionales/docencia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Enfermería</v>
      </c>
      <c r="C103" s="140" t="str">
        <f>IF( ISBLANK('03.Muestra'!$E16),"",'03.Muestra'!$E16)</f>
        <v>https://www.comunidad.madrid/hospital/ninojesus/profesionales/enfermeria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https://www.comunidad.madrid/hospital/ninojesus/videoteca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https://www.comunidad.madrid/hospital/ninojesus/sitemap</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https://www.comunidad.madrid/hospital/ninojesus/comunicacion/noticias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Continuidad asistencial</v>
      </c>
      <c r="C107" s="140" t="str">
        <f>IF( ISBLANK('03.Muestra'!$E20),"",'03.Muestra'!$E20)</f>
        <v>https://www.comunidad.madrid/hospital/ninojesus/profesionales/continuidad-asistencial</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Buscador</v>
      </c>
      <c r="C108" s="140" t="str">
        <f>IF( ISBLANK('03.Muestra'!$E21),"",'03.Muestra'!$E21)</f>
        <v>https://www.comunidad.madrid/hospital/ninojesus/buscar?search_api_fulltext=covid&amp;nombre=</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95:D129 D57:D91 D19:D53">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tabSelected="1" topLeftCell="A7" zoomScale="85" zoomScaleNormal="85" workbookViewId="0">
      <selection activeCell="I12" sqref="I12"/>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0" t="s">
        <v>133</v>
      </c>
      <c r="K6" s="220"/>
      <c r="L6" s="220"/>
      <c r="M6" s="84"/>
      <c r="N6" s="220" t="s">
        <v>134</v>
      </c>
      <c r="O6" s="220"/>
      <c r="P6" s="220"/>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0" t="s">
        <v>55</v>
      </c>
      <c r="C7" s="221"/>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2" t="s">
        <v>60</v>
      </c>
      <c r="C8" s="223"/>
      <c r="D8" s="58">
        <f>COUNTIF(D54:AG54,"CONFORME")</f>
        <v>9</v>
      </c>
      <c r="E8" s="58">
        <f>COUNTIF(D54:AG54,"NO CONFORME")</f>
        <v>7</v>
      </c>
      <c r="F8" s="59">
        <f>COUNTIF(D54:AG54,"N/A")</f>
        <v>14</v>
      </c>
      <c r="G8" s="59">
        <f>COUNTIF(D54:AG54,"ERROR")</f>
        <v>0</v>
      </c>
      <c r="H8" s="60">
        <f>COUNTIF(D54:AG54,"EN CURSO")</f>
        <v>0</v>
      </c>
      <c r="J8" s="66" t="s">
        <v>140</v>
      </c>
      <c r="K8" s="58">
        <f ca="1">COUNTIF( $D$19:INDIRECT("$AG$" &amp;  SUM(18,'03.Muestra'!$D$45)),"Pasa")+ COUNTIF($D$60:INDIRECT("$W$" &amp;  SUM(59,'03.Muestra'!$D$45)),"Pasa")</f>
        <v>291</v>
      </c>
      <c r="L8" s="67">
        <f ca="1">IF(($K$11+$O$11)=0,0,K8/($K$11+$O$11))</f>
        <v>0.4157142857142857</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2" t="s">
        <v>63</v>
      </c>
      <c r="C9" s="223"/>
      <c r="D9" s="58">
        <f>COUNTIF(D95:W95,"CONFORME")</f>
        <v>10</v>
      </c>
      <c r="E9" s="58">
        <f>COUNTIF(D95:W95,"NO CONFORME")</f>
        <v>2</v>
      </c>
      <c r="F9" s="59">
        <f>COUNTIF(D95:W95,"N/A")</f>
        <v>8</v>
      </c>
      <c r="G9" s="59">
        <f>COUNTIF(D95:W95,"ERROR")</f>
        <v>0</v>
      </c>
      <c r="H9" s="60">
        <f>COUNTIF(D95:W95,"EN CURSO")</f>
        <v>0</v>
      </c>
      <c r="J9" s="66" t="s">
        <v>64</v>
      </c>
      <c r="K9" s="58">
        <f ca="1">COUNTIF( $D$19:INDIRECT("$AG$" &amp;  SUM(18,'03.Muestra'!$D$45)),"Falla")+ COUNTIF($D$60:INDIRECT("$W$" &amp;  SUM(59,'03.Muestra'!$D$45)),"Falla")</f>
        <v>90</v>
      </c>
      <c r="L9" s="67">
        <f ca="1">IF(($K$11+$O$11)=0,0,K9/($K$11+$O$11))</f>
        <v>0.12857142857142856</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8" t="s">
        <v>141</v>
      </c>
      <c r="C10" s="219"/>
      <c r="D10" s="61" t="str">
        <f>CONCATENATE(SUM(D8,D9)," (",ROUND(SUM(D8,D9)*100/50,2)," %)")</f>
        <v>19 (38 %)</v>
      </c>
      <c r="E10" s="61" t="str">
        <f t="shared" ref="E10:F10" si="0">CONCATENATE(SUM(E8,E9)," (",ROUND(SUM(E8,E9)*100/50,2)," %)")</f>
        <v>9 (18 %)</v>
      </c>
      <c r="F10" s="61" t="str">
        <f t="shared" si="0"/>
        <v>22 (44 %)</v>
      </c>
      <c r="G10" s="61">
        <f>SUM(G8:G9)</f>
        <v>0</v>
      </c>
      <c r="H10" s="62">
        <f>SUM(H8:H9)</f>
        <v>0</v>
      </c>
      <c r="J10" s="66" t="s">
        <v>67</v>
      </c>
      <c r="K10" s="58">
        <f ca="1">COUNTIF( $D$19:INDIRECT("$AG$" &amp;  SUM(18,'03.Muestra'!$D$45)),"N/A")+ COUNTIF($D$60:INDIRECT("$W$" &amp;  SUM(59,'03.Muestra'!$D$45)),"N/A")</f>
        <v>319</v>
      </c>
      <c r="L10" s="67">
        <f ca="1">IF(($K$11+$O$11)=0,0,K10/($K$11+$O$11))</f>
        <v>0.45571428571428574</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700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2" t="s">
        <v>251</v>
      </c>
      <c r="F13" s="213"/>
      <c r="G13" s="213"/>
      <c r="H13" s="214"/>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5">
        <f>IF((LEFT(D10,FIND(" ",D10)-1)+LEFT(E10,FIND(" ",E10)-1))=0,"",ROUND((LEFT(D10,FIND(" ",D10)-1)/(LEFT(D10,FIND(" ",D10)-1)+(LEFT(E10,FIND(" ",E10)-1))))*10,2))</f>
        <v>6.79</v>
      </c>
      <c r="F14" s="216"/>
      <c r="G14" s="216"/>
      <c r="H14" s="217"/>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https://www.comunidad.madrid/hospital/ninojesus/</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Falla</v>
      </c>
      <c r="K19" s="175" t="str">
        <f>IF(ISBLANK('P1.Perceptible'!D437),"",'P1.Perceptible'!D437)</f>
        <v>Pasa</v>
      </c>
      <c r="L19" s="175" t="str">
        <f>IF(ISBLANK('P1.Perceptible'!D475),"",'P1.Perceptible'!D475)</f>
        <v>N/A</v>
      </c>
      <c r="M19" s="175" t="str">
        <f>IF(ISBLANK('P2.Operable'!D19),"",'P2.Operable'!D19)</f>
        <v>Pasa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https://www.comunidad.madrid/hospital/ninojesus/ciudadanos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Pasa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Falla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https://www.comunidad.madrid/hospital/ninojesus/profesionales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Pasa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Comunicación</v>
      </c>
      <c r="C22" s="174" t="str">
        <f>IF( ISBLANK('03.Muestra'!$E11),"",'03.Muestra'!$E11)</f>
        <v>https://www.comunidad.madrid/hospital/ninojesus/comunicacion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Pasa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https://www.comunidad.madrid/hospital/ninojesus/nosotros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Falla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Falla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Transparencia</v>
      </c>
      <c r="C24" s="174" t="str">
        <f>IF( ISBLANK('03.Muestra'!$E13),"",'03.Muestra'!$E13)</f>
        <v>https://www.comunidad.madrid/hospital/ninojesus/nosotros/transparencia</v>
      </c>
      <c r="D24" s="175" t="str">
        <f>IF(ISBLANK('P1.Perceptible'!D24),"",'P1.Perceptible'!D24)</f>
        <v>Pasa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Falla</v>
      </c>
      <c r="K24" s="175" t="str">
        <f>IF(ISBLANK('P1.Perceptible'!D442),"",'P1.Perceptible'!D442)</f>
        <v>Pasa</v>
      </c>
      <c r="L24" s="175" t="str">
        <f>IF(ISBLANK('P1.Perceptible'!D480),"",'P1.Perceptible'!D480)</f>
        <v>N/A</v>
      </c>
      <c r="M24" s="175" t="str">
        <f>IF(ISBLANK('P2.Operable'!D24),"",'P2.Operable'!D24)</f>
        <v>Pasa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Voluntariado</v>
      </c>
      <c r="C25" s="174" t="str">
        <f>IF( ISBLANK('03.Muestra'!$E14),"",'03.Muestra'!$E14)</f>
        <v>https://www.comunidad.madrid/hospital/ninojesus/ciudadanos/voluntariado</v>
      </c>
      <c r="D25" s="175" t="str">
        <f>IF(ISBLANK('P1.Perceptible'!D25),"",'P1.Perceptible'!D25)</f>
        <v>Pasa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Falla</v>
      </c>
      <c r="K25" s="175" t="str">
        <f>IF(ISBLANK('P1.Perceptible'!D443),"",'P1.Perceptible'!D443)</f>
        <v>Pasa</v>
      </c>
      <c r="L25" s="175" t="str">
        <f>IF(ISBLANK('P1.Perceptible'!D481),"",'P1.Perceptible'!D481)</f>
        <v>N/A</v>
      </c>
      <c r="M25" s="175" t="str">
        <f>IF(ISBLANK('P2.Operable'!D25),"",'P2.Operable'!D25)</f>
        <v>Pasa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Docencia</v>
      </c>
      <c r="C26" s="174" t="str">
        <f>IF( ISBLANK('03.Muestra'!$E15),"",'03.Muestra'!$E15)</f>
        <v>https://www.comunidad.madrid/hospital/ninojesus/profesionales/docencia</v>
      </c>
      <c r="D26" s="175" t="str">
        <f>IF(ISBLANK('P1.Perceptible'!D26),"",'P1.Perceptible'!D26)</f>
        <v>Pasa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Falla</v>
      </c>
      <c r="K26" s="175" t="str">
        <f>IF(ISBLANK('P1.Perceptible'!D444),"",'P1.Perceptible'!D444)</f>
        <v>Pasa</v>
      </c>
      <c r="L26" s="175" t="str">
        <f>IF(ISBLANK('P1.Perceptible'!D482),"",'P1.Perceptible'!D482)</f>
        <v>N/A</v>
      </c>
      <c r="M26" s="175" t="str">
        <f>IF(ISBLANK('P2.Operable'!D26),"",'P2.Operable'!D26)</f>
        <v>Pasa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Enfermería</v>
      </c>
      <c r="C27" s="174" t="str">
        <f>IF( ISBLANK('03.Muestra'!$E16),"",'03.Muestra'!$E16)</f>
        <v>https://www.comunidad.madrid/hospital/ninojesus/profesionales/enfermeria</v>
      </c>
      <c r="D27" s="175" t="str">
        <f>IF(ISBLANK('P1.Perceptible'!D27),"",'P1.Perceptible'!D27)</f>
        <v>Pasa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Falla</v>
      </c>
      <c r="K27" s="175" t="str">
        <f>IF(ISBLANK('P1.Perceptible'!D445),"",'P1.Perceptible'!D445)</f>
        <v>Pasa</v>
      </c>
      <c r="L27" s="175" t="str">
        <f>IF(ISBLANK('P1.Perceptible'!D483),"",'P1.Perceptible'!D483)</f>
        <v>N/A</v>
      </c>
      <c r="M27" s="175" t="str">
        <f>IF(ISBLANK('P2.Operable'!D27),"",'P2.Operable'!D27)</f>
        <v>Pasa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Videoteca</v>
      </c>
      <c r="C28" s="174" t="str">
        <f>IF( ISBLANK('03.Muestra'!$E17),"",'03.Muestra'!$E17)</f>
        <v>https://www.comunidad.madrid/hospital/ninojesus/videoteca</v>
      </c>
      <c r="D28" s="175" t="str">
        <f>IF(ISBLANK('P1.Perceptible'!D28),"",'P1.Perceptible'!D28)</f>
        <v>Pasa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Pasa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Mapa Web</v>
      </c>
      <c r="C29" s="174" t="str">
        <f>IF( ISBLANK('03.Muestra'!$E18),"",'03.Muestra'!$E18)</f>
        <v>https://www.comunidad.madrid/hospital/ninojesus/sitemap</v>
      </c>
      <c r="D29" s="175" t="str">
        <f>IF(ISBLANK('P1.Perceptible'!D29),"",'P1.Perceptible'!D29)</f>
        <v>Pasa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Pasa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Noticias</v>
      </c>
      <c r="C30" s="174" t="str">
        <f>IF( ISBLANK('03.Muestra'!$E19),"",'03.Muestra'!$E19)</f>
        <v>https://www.comunidad.madrid/hospital/ninojesus/comunicacion/noticias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Falla</v>
      </c>
      <c r="K30" s="175" t="str">
        <f>IF(ISBLANK('P1.Perceptible'!D448),"",'P1.Perceptible'!D448)</f>
        <v>Pasa</v>
      </c>
      <c r="L30" s="175" t="str">
        <f>IF(ISBLANK('P1.Perceptible'!D486),"",'P1.Perceptible'!D486)</f>
        <v>N/A</v>
      </c>
      <c r="M30" s="175" t="str">
        <f>IF(ISBLANK('P2.Operable'!D30),"",'P2.Operable'!D30)</f>
        <v>Pasa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Continuidad asistencial</v>
      </c>
      <c r="C31" s="174" t="str">
        <f>IF( ISBLANK('03.Muestra'!$E20),"",'03.Muestra'!$E20)</f>
        <v>https://www.comunidad.madrid/hospital/ninojesus/profesionales/continuidad-asistencial</v>
      </c>
      <c r="D31" s="175" t="str">
        <f>IF(ISBLANK('P1.Perceptible'!D31),"",'P1.Perceptible'!D31)</f>
        <v>Pasa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Falla</v>
      </c>
      <c r="K31" s="175" t="str">
        <f>IF(ISBLANK('P1.Perceptible'!D449),"",'P1.Perceptible'!D449)</f>
        <v>Pasa</v>
      </c>
      <c r="L31" s="175" t="str">
        <f>IF(ISBLANK('P1.Perceptible'!D487),"",'P1.Perceptible'!D487)</f>
        <v>N/A</v>
      </c>
      <c r="M31" s="175" t="str">
        <f>IF(ISBLANK('P2.Operable'!D31),"",'P2.Operable'!D31)</f>
        <v>Pasa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Buscador</v>
      </c>
      <c r="C32" s="174" t="str">
        <f>IF( ISBLANK('03.Muestra'!$E21),"",'03.Muestra'!$E21)</f>
        <v>https://www.comunidad.madrid/hospital/ninojesus/buscar?search_api_fulltext=covid&amp;nombre=</v>
      </c>
      <c r="D32" s="175" t="str">
        <f>IF(ISBLANK('P1.Perceptible'!D32),"",'P1.Perceptible'!D32)</f>
        <v>Pasa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Falla</v>
      </c>
      <c r="K32" s="175" t="str">
        <f>IF(ISBLANK('P1.Perceptible'!D450),"",'P1.Perceptible'!D450)</f>
        <v>Pasa</v>
      </c>
      <c r="L32" s="175" t="str">
        <f>IF(ISBLANK('P1.Perceptible'!D488),"",'P1.Perceptible'!D488)</f>
        <v>N/A</v>
      </c>
      <c r="M32" s="175" t="str">
        <f>IF(ISBLANK('P2.Operable'!D32),"",'P2.Operable'!D32)</f>
        <v>Pasa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
      </c>
      <c r="C33" s="174" t="str">
        <f>IF( ISBLANK('03.Muestra'!$E22),"",'03.Muestra'!$E22)</f>
        <v/>
      </c>
      <c r="D33" s="175" t="str">
        <f>IF(ISBLANK('P1.Perceptible'!D33),"",'P1.Perceptible'!D33)</f>
        <v/>
      </c>
      <c r="E33" s="175" t="str">
        <f>IF(ISBLANK('P1.Perceptible'!D71),"",'P1.Perceptible'!D71)</f>
        <v/>
      </c>
      <c r="F33" s="175" t="str">
        <f>IF(ISBLANK('P1.Perceptible'!D109),"",'P1.Perceptible'!D109)</f>
        <v/>
      </c>
      <c r="G33" s="175" t="str">
        <f>IF(ISBLANK('P1.Perceptible'!D147),"",'P1.Perceptible'!D147)</f>
        <v/>
      </c>
      <c r="H33" s="175" t="str">
        <f>IF(ISBLANK('P1.Perceptible'!D261),"",'P1.Perceptible'!D261)</f>
        <v/>
      </c>
      <c r="I33" s="175" t="str">
        <f>IF(ISBLANK('P1.Perceptible'!D299),"",'P1.Perceptible'!D299)</f>
        <v/>
      </c>
      <c r="J33" s="175" t="str">
        <f>IF(ISBLANK('P1.Perceptible'!D337),"",'P1.Perceptible'!D337)</f>
        <v/>
      </c>
      <c r="K33" s="175" t="str">
        <f>IF(ISBLANK('P1.Perceptible'!D451),"",'P1.Perceptible'!D451)</f>
        <v/>
      </c>
      <c r="L33" s="175" t="str">
        <f>IF(ISBLANK('P1.Perceptible'!D489),"",'P1.Perceptible'!D489)</f>
        <v/>
      </c>
      <c r="M33" s="175" t="str">
        <f>IF(ISBLANK('P2.Operable'!D33),"",'P2.Operable'!D33)</f>
        <v/>
      </c>
      <c r="N33" s="175" t="str">
        <f>IF(ISBLANK('P2.Operable'!D71),"",'P2.Operable'!D71)</f>
        <v/>
      </c>
      <c r="O33" s="175" t="str">
        <f>IF(ISBLANK('P2.Operable'!D109),"",'P2.Operable'!D109)</f>
        <v/>
      </c>
      <c r="P33" s="175" t="str">
        <f>IF(ISBLANK('P2.Operable'!D147),"",'P2.Operable'!D147)</f>
        <v/>
      </c>
      <c r="Q33" s="175" t="str">
        <f>IF(ISBLANK('P2.Operable'!D185),"",'P2.Operable'!D185)</f>
        <v/>
      </c>
      <c r="R33" s="175" t="str">
        <f>IF(ISBLANK('P2.Operable'!D223),"",'P2.Operable'!D223)</f>
        <v/>
      </c>
      <c r="S33" s="175" t="str">
        <f>IF(ISBLANK('P2.Operable'!D261),"",'P2.Operable'!D261)</f>
        <v/>
      </c>
      <c r="T33" s="175" t="str">
        <f>IF(ISBLANK('P2.Operable'!D299),"",'P2.Operable'!D299)</f>
        <v/>
      </c>
      <c r="U33" s="175" t="str">
        <f>IF(ISBLANK('P2.Operable'!D337),"",'P2.Operable'!D337)</f>
        <v/>
      </c>
      <c r="V33" s="175" t="str">
        <f>IF(ISBLANK('P2.Operable'!D375),"",'P2.Operable'!D375)</f>
        <v/>
      </c>
      <c r="W33" s="175" t="str">
        <f>IF(ISBLANK('P2.Operable'!D527),"",'P2.Operable'!D527)</f>
        <v/>
      </c>
      <c r="X33" s="175" t="str">
        <f>IF(ISBLANK('P2.Operable'!D565),"",'P2.Operable'!D565)</f>
        <v/>
      </c>
      <c r="Y33" s="175" t="str">
        <f>IF(ISBLANK('P2.Operable'!D603),"",'P2.Operable'!D603)</f>
        <v/>
      </c>
      <c r="Z33" s="175" t="str">
        <f>IF(ISBLANK('P2.Operable'!D641),"",'P2.Operable'!D641)</f>
        <v/>
      </c>
      <c r="AA33" s="175" t="str">
        <f>IF(ISBLANK('P3.Comprensible'!D33),"",'P3.Comprensible'!D33)</f>
        <v/>
      </c>
      <c r="AB33" s="175" t="str">
        <f>IF(ISBLANK('P3.Comprensible'!D109),"",'P3.Comprensible'!D109)</f>
        <v/>
      </c>
      <c r="AC33" s="175" t="str">
        <f>IF(ISBLANK('P3.Comprensible'!D147),"",'P3.Comprensible'!D147)</f>
        <v/>
      </c>
      <c r="AD33" s="175" t="str">
        <f>IF(ISBLANK('P3.Comprensible'!D261),"",'P3.Comprensible'!D261)</f>
        <v/>
      </c>
      <c r="AE33" s="175" t="str">
        <f>IF(ISBLANK('P3.Comprensible'!D299),"",'P3.Comprensible'!D299)</f>
        <v/>
      </c>
      <c r="AF33" s="175" t="str">
        <f>IF(ISBLANK('P4.Robusto'!D33),"",'P4.Robusto'!D33)</f>
        <v/>
      </c>
      <c r="AG33" s="175" t="str">
        <f>IF(ISBLANK('P4.Robusto'!D71),"",'P4.Robusto'!D71)</f>
        <v/>
      </c>
      <c r="AH33" s="125"/>
      <c r="AI33" s="38"/>
      <c r="AJ33" s="38"/>
      <c r="AK33" s="38"/>
    </row>
    <row r="34" spans="1:37" ht="20.25">
      <c r="A34" s="38"/>
      <c r="B34" s="173" t="str">
        <f>IF( ISBLANK('03.Muestra'!$C23),"",'03.Muestra'!$C23)</f>
        <v/>
      </c>
      <c r="C34" s="174" t="str">
        <f>IF( ISBLANK('03.Muestra'!$E23),"",'03.Muestra'!$E23)</f>
        <v/>
      </c>
      <c r="D34" s="175" t="str">
        <f>IF(ISBLANK('P1.Perceptible'!D34),"",'P1.Perceptible'!D34)</f>
        <v/>
      </c>
      <c r="E34" s="175" t="str">
        <f>IF(ISBLANK('P1.Perceptible'!D72),"",'P1.Perceptible'!D72)</f>
        <v/>
      </c>
      <c r="F34" s="175" t="str">
        <f>IF(ISBLANK('P1.Perceptible'!D110),"",'P1.Perceptible'!D110)</f>
        <v/>
      </c>
      <c r="G34" s="175" t="str">
        <f>IF(ISBLANK('P1.Perceptible'!D148),"",'P1.Perceptible'!D148)</f>
        <v/>
      </c>
      <c r="H34" s="175" t="str">
        <f>IF(ISBLANK('P1.Perceptible'!D262),"",'P1.Perceptible'!D262)</f>
        <v/>
      </c>
      <c r="I34" s="175" t="str">
        <f>IF(ISBLANK('P1.Perceptible'!D300),"",'P1.Perceptible'!D300)</f>
        <v/>
      </c>
      <c r="J34" s="175" t="str">
        <f>IF(ISBLANK('P1.Perceptible'!D338),"",'P1.Perceptible'!D338)</f>
        <v/>
      </c>
      <c r="K34" s="175" t="str">
        <f>IF(ISBLANK('P1.Perceptible'!D452),"",'P1.Perceptible'!D452)</f>
        <v/>
      </c>
      <c r="L34" s="175" t="str">
        <f>IF(ISBLANK('P1.Perceptible'!D490),"",'P1.Perceptible'!D490)</f>
        <v/>
      </c>
      <c r="M34" s="175" t="str">
        <f>IF(ISBLANK('P2.Operable'!D34),"",'P2.Operable'!D34)</f>
        <v/>
      </c>
      <c r="N34" s="175" t="str">
        <f>IF(ISBLANK('P2.Operable'!D72),"",'P2.Operable'!D72)</f>
        <v/>
      </c>
      <c r="O34" s="175" t="str">
        <f>IF(ISBLANK('P2.Operable'!D110),"",'P2.Operable'!D110)</f>
        <v/>
      </c>
      <c r="P34" s="175" t="str">
        <f>IF(ISBLANK('P2.Operable'!D148),"",'P2.Operable'!D148)</f>
        <v/>
      </c>
      <c r="Q34" s="175" t="str">
        <f>IF(ISBLANK('P2.Operable'!D186),"",'P2.Operable'!D186)</f>
        <v/>
      </c>
      <c r="R34" s="175" t="str">
        <f>IF(ISBLANK('P2.Operable'!D224),"",'P2.Operable'!D224)</f>
        <v/>
      </c>
      <c r="S34" s="175" t="str">
        <f>IF(ISBLANK('P2.Operable'!D262),"",'P2.Operable'!D262)</f>
        <v/>
      </c>
      <c r="T34" s="175" t="str">
        <f>IF(ISBLANK('P2.Operable'!D300),"",'P2.Operable'!D300)</f>
        <v/>
      </c>
      <c r="U34" s="175" t="str">
        <f>IF(ISBLANK('P2.Operable'!D338),"",'P2.Operable'!D338)</f>
        <v/>
      </c>
      <c r="V34" s="175" t="str">
        <f>IF(ISBLANK('P2.Operable'!D376),"",'P2.Operable'!D376)</f>
        <v/>
      </c>
      <c r="W34" s="175" t="str">
        <f>IF(ISBLANK('P2.Operable'!D528),"",'P2.Operable'!D528)</f>
        <v/>
      </c>
      <c r="X34" s="175" t="str">
        <f>IF(ISBLANK('P2.Operable'!D566),"",'P2.Operable'!D566)</f>
        <v/>
      </c>
      <c r="Y34" s="175" t="str">
        <f>IF(ISBLANK('P2.Operable'!D604),"",'P2.Operable'!D604)</f>
        <v/>
      </c>
      <c r="Z34" s="175" t="str">
        <f>IF(ISBLANK('P2.Operable'!D642),"",'P2.Operable'!D642)</f>
        <v/>
      </c>
      <c r="AA34" s="175" t="str">
        <f>IF(ISBLANK('P3.Comprensible'!D34),"",'P3.Comprensible'!D34)</f>
        <v/>
      </c>
      <c r="AB34" s="175" t="str">
        <f>IF(ISBLANK('P3.Comprensible'!D110),"",'P3.Comprensible'!D110)</f>
        <v/>
      </c>
      <c r="AC34" s="175" t="str">
        <f>IF(ISBLANK('P3.Comprensible'!D148),"",'P3.Comprensible'!D148)</f>
        <v/>
      </c>
      <c r="AD34" s="175" t="str">
        <f>IF(ISBLANK('P3.Comprensible'!D262),"",'P3.Comprensible'!D262)</f>
        <v/>
      </c>
      <c r="AE34" s="175" t="str">
        <f>IF(ISBLANK('P3.Comprensible'!D300),"",'P3.Comprensible'!D300)</f>
        <v/>
      </c>
      <c r="AF34" s="175" t="str">
        <f>IF(ISBLANK('P4.Robusto'!D34),"",'P4.Robusto'!D34)</f>
        <v/>
      </c>
      <c r="AG34" s="175" t="str">
        <f>IF(ISBLANK('P4.Robusto'!D72),"",'P4.Robusto'!D72)</f>
        <v/>
      </c>
      <c r="AH34" s="125"/>
      <c r="AI34" s="38"/>
      <c r="AJ34" s="38"/>
      <c r="AK34" s="38"/>
    </row>
    <row r="35" spans="1:37" ht="20.25">
      <c r="A35" s="38"/>
      <c r="B35" s="173" t="str">
        <f>IF( ISBLANK('03.Muestra'!$C24),"",'03.Muestra'!$C24)</f>
        <v/>
      </c>
      <c r="C35" s="174" t="str">
        <f>IF( ISBLANK('03.Muestra'!$E24),"",'03.Muestra'!$E24)</f>
        <v/>
      </c>
      <c r="D35" s="175" t="str">
        <f>IF(ISBLANK('P1.Perceptible'!D35),"",'P1.Perceptible'!D35)</f>
        <v/>
      </c>
      <c r="E35" s="175" t="str">
        <f>IF(ISBLANK('P1.Perceptible'!D73),"",'P1.Perceptible'!D73)</f>
        <v/>
      </c>
      <c r="F35" s="175" t="str">
        <f>IF(ISBLANK('P1.Perceptible'!D111),"",'P1.Perceptible'!D111)</f>
        <v/>
      </c>
      <c r="G35" s="175" t="str">
        <f>IF(ISBLANK('P1.Perceptible'!D149),"",'P1.Perceptible'!D149)</f>
        <v/>
      </c>
      <c r="H35" s="175" t="str">
        <f>IF(ISBLANK('P1.Perceptible'!D263),"",'P1.Perceptible'!D263)</f>
        <v/>
      </c>
      <c r="I35" s="175" t="str">
        <f>IF(ISBLANK('P1.Perceptible'!D301),"",'P1.Perceptible'!D301)</f>
        <v/>
      </c>
      <c r="J35" s="175" t="str">
        <f>IF(ISBLANK('P1.Perceptible'!D339),"",'P1.Perceptible'!D339)</f>
        <v/>
      </c>
      <c r="K35" s="175" t="str">
        <f>IF(ISBLANK('P1.Perceptible'!D453),"",'P1.Perceptible'!D453)</f>
        <v/>
      </c>
      <c r="L35" s="175" t="str">
        <f>IF(ISBLANK('P1.Perceptible'!D491),"",'P1.Perceptible'!D491)</f>
        <v/>
      </c>
      <c r="M35" s="175" t="str">
        <f>IF(ISBLANK('P2.Operable'!D35),"",'P2.Operable'!D35)</f>
        <v/>
      </c>
      <c r="N35" s="175" t="str">
        <f>IF(ISBLANK('P2.Operable'!D73),"",'P2.Operable'!D73)</f>
        <v/>
      </c>
      <c r="O35" s="175" t="str">
        <f>IF(ISBLANK('P2.Operable'!D111),"",'P2.Operable'!D111)</f>
        <v/>
      </c>
      <c r="P35" s="175" t="str">
        <f>IF(ISBLANK('P2.Operable'!D149),"",'P2.Operable'!D149)</f>
        <v/>
      </c>
      <c r="Q35" s="175" t="str">
        <f>IF(ISBLANK('P2.Operable'!D187),"",'P2.Operable'!D187)</f>
        <v/>
      </c>
      <c r="R35" s="175" t="str">
        <f>IF(ISBLANK('P2.Operable'!D225),"",'P2.Operable'!D225)</f>
        <v/>
      </c>
      <c r="S35" s="175" t="str">
        <f>IF(ISBLANK('P2.Operable'!D263),"",'P2.Operable'!D263)</f>
        <v/>
      </c>
      <c r="T35" s="175" t="str">
        <f>IF(ISBLANK('P2.Operable'!D301),"",'P2.Operable'!D301)</f>
        <v/>
      </c>
      <c r="U35" s="175" t="str">
        <f>IF(ISBLANK('P2.Operable'!D339),"",'P2.Operable'!D339)</f>
        <v/>
      </c>
      <c r="V35" s="175" t="str">
        <f>IF(ISBLANK('P2.Operable'!D377),"",'P2.Operable'!D377)</f>
        <v/>
      </c>
      <c r="W35" s="175" t="str">
        <f>IF(ISBLANK('P2.Operable'!D529),"",'P2.Operable'!D529)</f>
        <v/>
      </c>
      <c r="X35" s="175" t="str">
        <f>IF(ISBLANK('P2.Operable'!D567),"",'P2.Operable'!D567)</f>
        <v/>
      </c>
      <c r="Y35" s="175" t="str">
        <f>IF(ISBLANK('P2.Operable'!D605),"",'P2.Operable'!D605)</f>
        <v/>
      </c>
      <c r="Z35" s="175" t="str">
        <f>IF(ISBLANK('P2.Operable'!D643),"",'P2.Operable'!D643)</f>
        <v/>
      </c>
      <c r="AA35" s="175" t="str">
        <f>IF(ISBLANK('P3.Comprensible'!D35),"",'P3.Comprensible'!D35)</f>
        <v/>
      </c>
      <c r="AB35" s="175" t="str">
        <f>IF(ISBLANK('P3.Comprensible'!D111),"",'P3.Comprensible'!D111)</f>
        <v/>
      </c>
      <c r="AC35" s="175" t="str">
        <f>IF(ISBLANK('P3.Comprensible'!D149),"",'P3.Comprensible'!D149)</f>
        <v/>
      </c>
      <c r="AD35" s="175" t="str">
        <f>IF(ISBLANK('P3.Comprensible'!D263),"",'P3.Comprensible'!D263)</f>
        <v/>
      </c>
      <c r="AE35" s="175" t="str">
        <f>IF(ISBLANK('P3.Comprensible'!D301),"",'P3.Comprensible'!D301)</f>
        <v/>
      </c>
      <c r="AF35" s="175" t="str">
        <f>IF(ISBLANK('P4.Robusto'!D35),"",'P4.Robusto'!D35)</f>
        <v/>
      </c>
      <c r="AG35" s="175" t="str">
        <f>IF(ISBLANK('P4.Robusto'!D73),"",'P4.Robusto'!D73)</f>
        <v/>
      </c>
      <c r="AH35" s="125"/>
      <c r="AI35" s="38"/>
      <c r="AJ35" s="38"/>
      <c r="AK35" s="38"/>
    </row>
    <row r="36" spans="1:37" ht="20.25">
      <c r="A36" s="38"/>
      <c r="B36" s="173" t="str">
        <f>IF( ISBLANK('03.Muestra'!$C25),"",'03.Muestra'!$C25)</f>
        <v/>
      </c>
      <c r="C36" s="174" t="str">
        <f>IF( ISBLANK('03.Muestra'!$E25),"",'03.Muestra'!$E25)</f>
        <v/>
      </c>
      <c r="D36" s="175" t="str">
        <f>IF(ISBLANK('P1.Perceptible'!D36),"",'P1.Perceptible'!D36)</f>
        <v/>
      </c>
      <c r="E36" s="175" t="str">
        <f>IF(ISBLANK('P1.Perceptible'!D74),"",'P1.Perceptible'!D74)</f>
        <v/>
      </c>
      <c r="F36" s="175" t="str">
        <f>IF(ISBLANK('P1.Perceptible'!D112),"",'P1.Perceptible'!D112)</f>
        <v/>
      </c>
      <c r="G36" s="175" t="str">
        <f>IF(ISBLANK('P1.Perceptible'!D150),"",'P1.Perceptible'!D150)</f>
        <v/>
      </c>
      <c r="H36" s="175" t="str">
        <f>IF(ISBLANK('P1.Perceptible'!D264),"",'P1.Perceptible'!D264)</f>
        <v/>
      </c>
      <c r="I36" s="175" t="str">
        <f>IF(ISBLANK('P1.Perceptible'!D302),"",'P1.Perceptible'!D302)</f>
        <v/>
      </c>
      <c r="J36" s="175" t="str">
        <f>IF(ISBLANK('P1.Perceptible'!D340),"",'P1.Perceptible'!D340)</f>
        <v/>
      </c>
      <c r="K36" s="175" t="str">
        <f>IF(ISBLANK('P1.Perceptible'!D454),"",'P1.Perceptible'!D454)</f>
        <v/>
      </c>
      <c r="L36" s="175" t="str">
        <f>IF(ISBLANK('P1.Perceptible'!D492),"",'P1.Perceptible'!D492)</f>
        <v/>
      </c>
      <c r="M36" s="175" t="str">
        <f>IF(ISBLANK('P2.Operable'!D36),"",'P2.Operable'!D36)</f>
        <v/>
      </c>
      <c r="N36" s="175" t="str">
        <f>IF(ISBLANK('P2.Operable'!D74),"",'P2.Operable'!D74)</f>
        <v/>
      </c>
      <c r="O36" s="175" t="str">
        <f>IF(ISBLANK('P2.Operable'!D112),"",'P2.Operable'!D112)</f>
        <v/>
      </c>
      <c r="P36" s="175" t="str">
        <f>IF(ISBLANK('P2.Operable'!D150),"",'P2.Operable'!D150)</f>
        <v/>
      </c>
      <c r="Q36" s="175" t="str">
        <f>IF(ISBLANK('P2.Operable'!D188),"",'P2.Operable'!D188)</f>
        <v/>
      </c>
      <c r="R36" s="175" t="str">
        <f>IF(ISBLANK('P2.Operable'!D226),"",'P2.Operable'!D226)</f>
        <v/>
      </c>
      <c r="S36" s="175" t="str">
        <f>IF(ISBLANK('P2.Operable'!D264),"",'P2.Operable'!D264)</f>
        <v/>
      </c>
      <c r="T36" s="175" t="str">
        <f>IF(ISBLANK('P2.Operable'!D302),"",'P2.Operable'!D302)</f>
        <v/>
      </c>
      <c r="U36" s="175" t="str">
        <f>IF(ISBLANK('P2.Operable'!D340),"",'P2.Operable'!D340)</f>
        <v/>
      </c>
      <c r="V36" s="175" t="str">
        <f>IF(ISBLANK('P2.Operable'!D378),"",'P2.Operable'!D378)</f>
        <v/>
      </c>
      <c r="W36" s="175" t="str">
        <f>IF(ISBLANK('P2.Operable'!D530),"",'P2.Operable'!D530)</f>
        <v/>
      </c>
      <c r="X36" s="175" t="str">
        <f>IF(ISBLANK('P2.Operable'!D568),"",'P2.Operable'!D568)</f>
        <v/>
      </c>
      <c r="Y36" s="175" t="str">
        <f>IF(ISBLANK('P2.Operable'!D606),"",'P2.Operable'!D606)</f>
        <v/>
      </c>
      <c r="Z36" s="175" t="str">
        <f>IF(ISBLANK('P2.Operable'!D644),"",'P2.Operable'!D644)</f>
        <v/>
      </c>
      <c r="AA36" s="175" t="str">
        <f>IF(ISBLANK('P3.Comprensible'!D36),"",'P3.Comprensible'!D36)</f>
        <v/>
      </c>
      <c r="AB36" s="175" t="str">
        <f>IF(ISBLANK('P3.Comprensible'!D112),"",'P3.Comprensible'!D112)</f>
        <v/>
      </c>
      <c r="AC36" s="175" t="str">
        <f>IF(ISBLANK('P3.Comprensible'!D150),"",'P3.Comprensible'!D150)</f>
        <v/>
      </c>
      <c r="AD36" s="175" t="str">
        <f>IF(ISBLANK('P3.Comprensible'!D264),"",'P3.Comprensible'!D264)</f>
        <v/>
      </c>
      <c r="AE36" s="175" t="str">
        <f>IF(ISBLANK('P3.Comprensible'!D302),"",'P3.Comprensible'!D302)</f>
        <v/>
      </c>
      <c r="AF36" s="175" t="str">
        <f>IF(ISBLANK('P4.Robusto'!D36),"",'P4.Robusto'!D36)</f>
        <v/>
      </c>
      <c r="AG36" s="175" t="str">
        <f>IF(ISBLANK('P4.Robusto'!D74),"",'P4.Robusto'!D74)</f>
        <v/>
      </c>
      <c r="AH36" s="125"/>
      <c r="AI36" s="38"/>
      <c r="AJ36" s="38"/>
      <c r="AK36" s="38"/>
    </row>
    <row r="37" spans="1:37" ht="20.25">
      <c r="A37" s="38"/>
      <c r="B37" s="173" t="str">
        <f>IF( ISBLANK('03.Muestra'!$C26),"",'03.Muestra'!$C26)</f>
        <v/>
      </c>
      <c r="C37" s="174" t="str">
        <f>IF( ISBLANK('03.Muestra'!$E26),"",'03.Muestra'!$E26)</f>
        <v/>
      </c>
      <c r="D37" s="175" t="str">
        <f>IF(ISBLANK('P1.Perceptible'!D37),"",'P1.Perceptible'!D37)</f>
        <v/>
      </c>
      <c r="E37" s="175" t="str">
        <f>IF(ISBLANK('P1.Perceptible'!D75),"",'P1.Perceptible'!D75)</f>
        <v/>
      </c>
      <c r="F37" s="175" t="str">
        <f>IF(ISBLANK('P1.Perceptible'!D113),"",'P1.Perceptible'!D113)</f>
        <v/>
      </c>
      <c r="G37" s="175" t="str">
        <f>IF(ISBLANK('P1.Perceptible'!D151),"",'P1.Perceptible'!D151)</f>
        <v/>
      </c>
      <c r="H37" s="175" t="str">
        <f>IF(ISBLANK('P1.Perceptible'!D265),"",'P1.Perceptible'!D265)</f>
        <v/>
      </c>
      <c r="I37" s="175" t="str">
        <f>IF(ISBLANK('P1.Perceptible'!D303),"",'P1.Perceptible'!D303)</f>
        <v/>
      </c>
      <c r="J37" s="175" t="str">
        <f>IF(ISBLANK('P1.Perceptible'!D341),"",'P1.Perceptible'!D341)</f>
        <v/>
      </c>
      <c r="K37" s="175" t="str">
        <f>IF(ISBLANK('P1.Perceptible'!D455),"",'P1.Perceptible'!D455)</f>
        <v/>
      </c>
      <c r="L37" s="175" t="str">
        <f>IF(ISBLANK('P1.Perceptible'!D493),"",'P1.Perceptible'!D493)</f>
        <v/>
      </c>
      <c r="M37" s="175" t="str">
        <f>IF(ISBLANK('P2.Operable'!D37),"",'P2.Operable'!D37)</f>
        <v/>
      </c>
      <c r="N37" s="175" t="str">
        <f>IF(ISBLANK('P2.Operable'!D75),"",'P2.Operable'!D75)</f>
        <v/>
      </c>
      <c r="O37" s="175" t="str">
        <f>IF(ISBLANK('P2.Operable'!D113),"",'P2.Operable'!D113)</f>
        <v/>
      </c>
      <c r="P37" s="175" t="str">
        <f>IF(ISBLANK('P2.Operable'!D151),"",'P2.Operable'!D151)</f>
        <v/>
      </c>
      <c r="Q37" s="175" t="str">
        <f>IF(ISBLANK('P2.Operable'!D189),"",'P2.Operable'!D189)</f>
        <v/>
      </c>
      <c r="R37" s="175" t="str">
        <f>IF(ISBLANK('P2.Operable'!D227),"",'P2.Operable'!D227)</f>
        <v/>
      </c>
      <c r="S37" s="175" t="str">
        <f>IF(ISBLANK('P2.Operable'!D265),"",'P2.Operable'!D265)</f>
        <v/>
      </c>
      <c r="T37" s="175" t="str">
        <f>IF(ISBLANK('P2.Operable'!D303),"",'P2.Operable'!D303)</f>
        <v/>
      </c>
      <c r="U37" s="175" t="str">
        <f>IF(ISBLANK('P2.Operable'!D341),"",'P2.Operable'!D341)</f>
        <v/>
      </c>
      <c r="V37" s="175" t="str">
        <f>IF(ISBLANK('P2.Operable'!D379),"",'P2.Operable'!D379)</f>
        <v/>
      </c>
      <c r="W37" s="175" t="str">
        <f>IF(ISBLANK('P2.Operable'!D531),"",'P2.Operable'!D531)</f>
        <v/>
      </c>
      <c r="X37" s="175" t="str">
        <f>IF(ISBLANK('P2.Operable'!D569),"",'P2.Operable'!D569)</f>
        <v/>
      </c>
      <c r="Y37" s="175" t="str">
        <f>IF(ISBLANK('P2.Operable'!D607),"",'P2.Operable'!D607)</f>
        <v/>
      </c>
      <c r="Z37" s="175" t="str">
        <f>IF(ISBLANK('P2.Operable'!D645),"",'P2.Operable'!D645)</f>
        <v/>
      </c>
      <c r="AA37" s="175" t="str">
        <f>IF(ISBLANK('P3.Comprensible'!D37),"",'P3.Comprensible'!D37)</f>
        <v/>
      </c>
      <c r="AB37" s="175" t="str">
        <f>IF(ISBLANK('P3.Comprensible'!D113),"",'P3.Comprensible'!D113)</f>
        <v/>
      </c>
      <c r="AC37" s="175" t="str">
        <f>IF(ISBLANK('P3.Comprensible'!D151),"",'P3.Comprensible'!D151)</f>
        <v/>
      </c>
      <c r="AD37" s="175" t="str">
        <f>IF(ISBLANK('P3.Comprensible'!D265),"",'P3.Comprensible'!D265)</f>
        <v/>
      </c>
      <c r="AE37" s="175" t="str">
        <f>IF(ISBLANK('P3.Comprensible'!D303),"",'P3.Comprensible'!D303)</f>
        <v/>
      </c>
      <c r="AF37" s="175" t="str">
        <f>IF(ISBLANK('P4.Robusto'!D37),"",'P4.Robusto'!D37)</f>
        <v/>
      </c>
      <c r="AG37" s="175" t="str">
        <f>IF(ISBLANK('P4.Robusto'!D75),"",'P4.Robusto'!D75)</f>
        <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NO 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NO 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https://www.comunidad.madrid/hospital/ninojesus/</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Falla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https://www.comunidad.madrid/hospital/ninojesus/ciudadanos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Falla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https://www.comunidad.madrid/hospital/ninojesus/profesionales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Falla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Comunicación</v>
      </c>
      <c r="C63" s="123" t="str">
        <f>IF( ISBLANK('03.Muestra'!$E11),"",'03.Muestra'!$E11)</f>
        <v>https://www.comunidad.madrid/hospital/ninojesus/comunicacion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Falla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https://www.comunidad.madrid/hospital/ninojesus/nosotros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Pasa</v>
      </c>
      <c r="I64" s="124" t="str">
        <f>IF( ISBLANK('P1.Perceptible'!D555),"",'P1.Perceptible'!D555)</f>
        <v>Falla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Transparencia</v>
      </c>
      <c r="C65" s="123" t="str">
        <f>IF( ISBLANK('03.Muestra'!$E13),"",'03.Muestra'!$E13)</f>
        <v>https://www.comunidad.madrid/hospital/ninojesus/nosotros/transparencia</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Falla</v>
      </c>
      <c r="J65" s="124" t="str">
        <f>IF( ISBLANK('P1.Perceptible'!D594),"",'P1.Perceptible'!D594)</f>
        <v>N/A</v>
      </c>
      <c r="K65" s="124" t="str">
        <f>IF( ISBLANK('P1.Perceptible'!D632),"",'P1.Perceptible'!D632)</f>
        <v>Pasa</v>
      </c>
      <c r="L65" s="124" t="str">
        <f>IF( ISBLANK('P1.Perceptible'!D670),"",'P1.Perceptible'!D670)</f>
        <v>Falla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Voluntariado</v>
      </c>
      <c r="C66" s="123" t="str">
        <f>IF( ISBLANK('03.Muestra'!$E14),"",'03.Muestra'!$E14)</f>
        <v>https://www.comunidad.madrid/hospital/ninojesus/ciudadanos/voluntariado</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Falla</v>
      </c>
      <c r="J66" s="124" t="str">
        <f>IF( ISBLANK('P1.Perceptible'!D595),"",'P1.Perceptible'!D595)</f>
        <v>N/A</v>
      </c>
      <c r="K66" s="124" t="str">
        <f>IF( ISBLANK('P1.Perceptible'!D633),"",'P1.Perceptible'!D633)</f>
        <v>Pasa</v>
      </c>
      <c r="L66" s="124" t="str">
        <f>IF( ISBLANK('P1.Perceptible'!D671),"",'P1.Perceptible'!D671)</f>
        <v>Falla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Docencia</v>
      </c>
      <c r="C67" s="123" t="str">
        <f>IF( ISBLANK('03.Muestra'!$E15),"",'03.Muestra'!$E15)</f>
        <v>https://www.comunidad.madrid/hospital/ninojesus/profesionales/docencia</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N/A</v>
      </c>
      <c r="H67" s="124" t="str">
        <f>IF( ISBLANK('P1.Perceptible'!D520),"",'P1.Perceptible'!D520)</f>
        <v>Pasa</v>
      </c>
      <c r="I67" s="124" t="str">
        <f>IF( ISBLANK('P1.Perceptible'!D558),"",'P1.Perceptible'!D558)</f>
        <v>Falla</v>
      </c>
      <c r="J67" s="124" t="str">
        <f>IF( ISBLANK('P1.Perceptible'!D596),"",'P1.Perceptible'!D596)</f>
        <v>N/A</v>
      </c>
      <c r="K67" s="124" t="str">
        <f>IF( ISBLANK('P1.Perceptible'!D634),"",'P1.Perceptible'!D634)</f>
        <v>Pasa</v>
      </c>
      <c r="L67" s="124" t="str">
        <f>IF( ISBLANK('P1.Perceptible'!D672),"",'P1.Perceptible'!D672)</f>
        <v>Falla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Enfermería</v>
      </c>
      <c r="C68" s="123" t="str">
        <f>IF( ISBLANK('03.Muestra'!$E16),"",'03.Muestra'!$E16)</f>
        <v>https://www.comunidad.madrid/hospital/ninojesus/profesionales/enfermeria</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Falla</v>
      </c>
      <c r="J68" s="124" t="str">
        <f>IF( ISBLANK('P1.Perceptible'!D597),"",'P1.Perceptible'!D597)</f>
        <v>N/A</v>
      </c>
      <c r="K68" s="124" t="str">
        <f>IF( ISBLANK('P1.Perceptible'!D635),"",'P1.Perceptible'!D635)</f>
        <v>Pasa</v>
      </c>
      <c r="L68" s="124" t="str">
        <f>IF( ISBLANK('P1.Perceptible'!D673),"",'P1.Perceptible'!D673)</f>
        <v>Falla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Videoteca</v>
      </c>
      <c r="C69" s="123" t="str">
        <f>IF( ISBLANK('03.Muestra'!$E17),"",'03.Muestra'!$E17)</f>
        <v>https://www.comunidad.madrid/hospital/ninojesus/videoteca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Falla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Mapa Web</v>
      </c>
      <c r="C70" s="123" t="str">
        <f>IF( ISBLANK('03.Muestra'!$E18),"",'03.Muestra'!$E18)</f>
        <v>https://www.comunidad.madrid/hospital/ninojesus/sitemap</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N/A</v>
      </c>
      <c r="H70" s="124" t="str">
        <f>IF( ISBLANK('P1.Perceptible'!D523),"",'P1.Perceptible'!D523)</f>
        <v>Pasa</v>
      </c>
      <c r="I70" s="124" t="str">
        <f>IF( ISBLANK('P1.Perceptible'!D561),"",'P1.Perceptible'!D561)</f>
        <v>Falla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Pasa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Noticias</v>
      </c>
      <c r="C71" s="123" t="str">
        <f>IF( ISBLANK('03.Muestra'!$E19),"",'03.Muestra'!$E19)</f>
        <v>https://www.comunidad.madrid/hospital/ninojesus/comunicacion/noticias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Falla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Pasa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Continuidad asistencial</v>
      </c>
      <c r="C72" s="123" t="str">
        <f>IF( ISBLANK('03.Muestra'!$E20),"",'03.Muestra'!$E20)</f>
        <v>https://www.comunidad.madrid/hospital/ninojesus/profesionales/continuidad-asistencial</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N/A</v>
      </c>
      <c r="H72" s="124" t="str">
        <f>IF( ISBLANK('P1.Perceptible'!D525),"",'P1.Perceptible'!D525)</f>
        <v>Pasa</v>
      </c>
      <c r="I72" s="124" t="str">
        <f>IF( ISBLANK('P1.Perceptible'!D563),"",'P1.Perceptible'!D563)</f>
        <v>Falla</v>
      </c>
      <c r="J72" s="124" t="str">
        <f>IF( ISBLANK('P1.Perceptible'!D601),"",'P1.Perceptible'!D601)</f>
        <v>N/A</v>
      </c>
      <c r="K72" s="124" t="str">
        <f>IF( ISBLANK('P1.Perceptible'!D639),"",'P1.Perceptible'!D639)</f>
        <v>Pasa</v>
      </c>
      <c r="L72" s="124" t="str">
        <f>IF( ISBLANK('P1.Perceptible'!D677),"",'P1.Perceptible'!D677)</f>
        <v>Falla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Pasa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Buscador</v>
      </c>
      <c r="C73" s="123" t="str">
        <f>IF( ISBLANK('03.Muestra'!$E21),"",'03.Muestra'!$E21)</f>
        <v>https://www.comunidad.madrid/hospital/ninojesus/buscar?search_api_fulltext=covid&amp;nombre=</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Falla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Pasa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
      </c>
      <c r="C74" s="123" t="str">
        <f>IF( ISBLANK('03.Muestra'!$E22),"",'03.Muestra'!$E22)</f>
        <v/>
      </c>
      <c r="D74" s="124" t="str">
        <f>IF( ISBLANK('P1.Perceptible'!D185),"",'P1.Perceptible'!D185)</f>
        <v/>
      </c>
      <c r="E74" s="124" t="str">
        <f>IF( ISBLANK('P1.Perceptible'!D223),"",'P1.Perceptible'!D223)</f>
        <v/>
      </c>
      <c r="F74" s="124" t="str">
        <f>IF( ISBLANK('P1.Perceptible'!D375),"",'P1.Perceptible'!D375)</f>
        <v/>
      </c>
      <c r="G74" s="124" t="str">
        <f>IF( ISBLANK('P1.Perceptible'!D413),"",'P1.Perceptible'!D413)</f>
        <v/>
      </c>
      <c r="H74" s="124" t="str">
        <f>IF( ISBLANK('P1.Perceptible'!D527),"",'P1.Perceptible'!D527)</f>
        <v/>
      </c>
      <c r="I74" s="124" t="str">
        <f>IF( ISBLANK('P1.Perceptible'!D565),"",'P1.Perceptible'!D565)</f>
        <v/>
      </c>
      <c r="J74" s="124" t="str">
        <f>IF( ISBLANK('P1.Perceptible'!D603),"",'P1.Perceptible'!D603)</f>
        <v/>
      </c>
      <c r="K74" s="124" t="str">
        <f>IF( ISBLANK('P1.Perceptible'!D641),"",'P1.Perceptible'!D641)</f>
        <v/>
      </c>
      <c r="L74" s="124" t="str">
        <f>IF( ISBLANK('P1.Perceptible'!D679),"",'P1.Perceptible'!D679)</f>
        <v/>
      </c>
      <c r="M74" s="124" t="str">
        <f>IF( ISBLANK('P1.Perceptible'!D717),"",'P1.Perceptible'!D717)</f>
        <v/>
      </c>
      <c r="N74" s="124" t="str">
        <f>IF( ISBLANK('P1.Perceptible'!D755),"",'P1.Perceptible'!D755)</f>
        <v/>
      </c>
      <c r="O74" s="124" t="str">
        <f>IF( ISBLANK('P2.Operable'!D413),"",'P2.Operable'!D413)</f>
        <v/>
      </c>
      <c r="P74" s="124" t="str">
        <f>IF( ISBLANK('P2.Operable'!D451),"",'P2.Operable'!D451)</f>
        <v/>
      </c>
      <c r="Q74" s="124" t="str">
        <f>IF( ISBLANK('P2.Operable'!D489),"",'P2.Operable'!D489)</f>
        <v/>
      </c>
      <c r="R74" s="124" t="str">
        <f>IF( ISBLANK('P3.Comprensible'!D71),"",'P3.Comprensible'!D71)</f>
        <v/>
      </c>
      <c r="S74" s="124" t="str">
        <f>IF( ISBLANK('P3.Comprensible'!D185),"",'P3.Comprensible'!D185)</f>
        <v/>
      </c>
      <c r="T74" s="124" t="str">
        <f>IF( ISBLANK('P3.Comprensible'!D223),"",'P3.Comprensible'!D223)</f>
        <v/>
      </c>
      <c r="U74" s="124" t="str">
        <f>IF( ISBLANK('P3.Comprensible'!D337),"",'P3.Comprensible'!D337)</f>
        <v/>
      </c>
      <c r="V74" s="124" t="str">
        <f>IF( ISBLANK('P3.Comprensible'!D375),"",'P3.Comprensible'!D375)</f>
        <v/>
      </c>
      <c r="W74" s="124" t="str">
        <f>IF(ISBLANK('P4.Robusto'!D109),"",'P4.Robusto'!D109)</f>
        <v/>
      </c>
      <c r="X74" s="40"/>
      <c r="Y74" s="38"/>
      <c r="Z74" s="38"/>
      <c r="AA74" s="38"/>
      <c r="AB74" s="38"/>
      <c r="AC74" s="38"/>
      <c r="AD74" s="38"/>
      <c r="AE74" s="38"/>
      <c r="AF74" s="38"/>
      <c r="AG74" s="38"/>
      <c r="AH74" s="38"/>
      <c r="AI74" s="38"/>
      <c r="AJ74" s="38"/>
      <c r="AK74" s="38"/>
    </row>
    <row r="75" spans="1:37" ht="20.25">
      <c r="A75" s="38"/>
      <c r="B75" s="122" t="str">
        <f>IF( ISBLANK('03.Muestra'!$C23),"",'03.Muestra'!$C23)</f>
        <v/>
      </c>
      <c r="C75" s="123" t="str">
        <f>IF( ISBLANK('03.Muestra'!$E23),"",'03.Muestra'!$E23)</f>
        <v/>
      </c>
      <c r="D75" s="124" t="str">
        <f>IF( ISBLANK('P1.Perceptible'!D186),"",'P1.Perceptible'!D186)</f>
        <v/>
      </c>
      <c r="E75" s="124" t="str">
        <f>IF( ISBLANK('P1.Perceptible'!D224),"",'P1.Perceptible'!D224)</f>
        <v/>
      </c>
      <c r="F75" s="124" t="str">
        <f>IF( ISBLANK('P1.Perceptible'!D376),"",'P1.Perceptible'!D376)</f>
        <v/>
      </c>
      <c r="G75" s="124" t="str">
        <f>IF( ISBLANK('P1.Perceptible'!D414),"",'P1.Perceptible'!D414)</f>
        <v/>
      </c>
      <c r="H75" s="124" t="str">
        <f>IF( ISBLANK('P1.Perceptible'!D528),"",'P1.Perceptible'!D528)</f>
        <v/>
      </c>
      <c r="I75" s="124" t="str">
        <f>IF( ISBLANK('P1.Perceptible'!D566),"",'P1.Perceptible'!D566)</f>
        <v/>
      </c>
      <c r="J75" s="124" t="str">
        <f>IF( ISBLANK('P1.Perceptible'!D604),"",'P1.Perceptible'!D604)</f>
        <v/>
      </c>
      <c r="K75" s="124" t="str">
        <f>IF( ISBLANK('P1.Perceptible'!D642),"",'P1.Perceptible'!D642)</f>
        <v/>
      </c>
      <c r="L75" s="124" t="str">
        <f>IF( ISBLANK('P1.Perceptible'!D680),"",'P1.Perceptible'!D680)</f>
        <v/>
      </c>
      <c r="M75" s="124" t="str">
        <f>IF( ISBLANK('P1.Perceptible'!D718),"",'P1.Perceptible'!D718)</f>
        <v/>
      </c>
      <c r="N75" s="124" t="str">
        <f>IF( ISBLANK('P1.Perceptible'!D756),"",'P1.Perceptible'!D756)</f>
        <v/>
      </c>
      <c r="O75" s="124" t="str">
        <f>IF( ISBLANK('P2.Operable'!D414),"",'P2.Operable'!D414)</f>
        <v/>
      </c>
      <c r="P75" s="124" t="str">
        <f>IF( ISBLANK('P2.Operable'!D452),"",'P2.Operable'!D452)</f>
        <v/>
      </c>
      <c r="Q75" s="124" t="str">
        <f>IF( ISBLANK('P2.Operable'!D490),"",'P2.Operable'!D490)</f>
        <v/>
      </c>
      <c r="R75" s="124" t="str">
        <f>IF( ISBLANK('P3.Comprensible'!D72),"",'P3.Comprensible'!D72)</f>
        <v/>
      </c>
      <c r="S75" s="124" t="str">
        <f>IF( ISBLANK('P3.Comprensible'!D186),"",'P3.Comprensible'!D186)</f>
        <v/>
      </c>
      <c r="T75" s="124" t="str">
        <f>IF( ISBLANK('P3.Comprensible'!D224),"",'P3.Comprensible'!D224)</f>
        <v/>
      </c>
      <c r="U75" s="124" t="str">
        <f>IF( ISBLANK('P3.Comprensible'!D338),"",'P3.Comprensible'!D338)</f>
        <v/>
      </c>
      <c r="V75" s="124" t="str">
        <f>IF( ISBLANK('P3.Comprensible'!D376),"",'P3.Comprensible'!D376)</f>
        <v/>
      </c>
      <c r="W75" s="124" t="str">
        <f>IF(ISBLANK('P4.Robusto'!D110),"",'P4.Robusto'!D110)</f>
        <v/>
      </c>
      <c r="X75" s="40"/>
      <c r="Y75" s="38"/>
      <c r="Z75" s="38"/>
      <c r="AA75" s="38"/>
      <c r="AB75" s="38"/>
      <c r="AC75" s="38"/>
      <c r="AD75" s="38"/>
      <c r="AE75" s="38"/>
      <c r="AF75" s="38"/>
      <c r="AG75" s="38"/>
      <c r="AH75" s="38"/>
      <c r="AI75" s="38"/>
      <c r="AJ75" s="38"/>
      <c r="AK75" s="38"/>
    </row>
    <row r="76" spans="1:37" ht="20.2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2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2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NO 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NO 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6BA34-CEEC-46EC-938E-D225B0990E96}">
  <ds:schemaRef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921571d5-3833-4eca-ab37-b93b1002fb53"/>
    <ds:schemaRef ds:uri="6b44be04-4f4f-4ad5-8583-fc6cfe787cfe"/>
    <ds:schemaRef ds:uri="http://www.w3.org/XML/1998/namespace"/>
  </ds:schemaRefs>
</ds:datastoreItem>
</file>

<file path=customXml/itemProps2.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4.xml><?xml version="1.0" encoding="utf-8"?>
<ds:datastoreItem xmlns:ds="http://schemas.openxmlformats.org/officeDocument/2006/customXml" ds:itemID="{D0C84FE1-BF65-4B8B-927C-D6EE42512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2022-03-09T12:15:21Z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