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HOSPITAL/INFANTA SOFÍA/xxxxx/"/>
    </mc:Choice>
  </mc:AlternateContent>
  <xr:revisionPtr revIDLastSave="327" documentId="8_{7057603F-094D-496E-939B-478F62CF957E}" xr6:coauthVersionLast="47" xr6:coauthVersionMax="47" xr10:uidLastSave="{AB6ED481-B4CD-4C13-AF73-E4FA4BA9EB3D}"/>
  <bookViews>
    <workbookView xWindow="-108" yWindow="-108" windowWidth="23256" windowHeight="12456" tabRatio="808" firstSheet="1"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24" i="5" l="1"/>
  <c r="D304" i="15"/>
  <c r="D139" i="21"/>
  <c r="D228" i="5"/>
  <c r="CG20" i="9"/>
  <c r="DC3" i="19" s="1"/>
  <c r="D1165" i="21"/>
  <c r="D238" i="5"/>
  <c r="D1253" i="22"/>
  <c r="D157" i="14"/>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V29" i="9" a="1"/>
  <c r="BS20" i="9" a="1"/>
  <c r="AX26" i="9" a="1"/>
  <c r="BA27" i="9" a="1"/>
  <c r="T21" i="9" a="1"/>
  <c r="AP20" i="9" a="1"/>
  <c r="AB23" i="9" a="1"/>
  <c r="BR29" i="9" a="1"/>
  <c r="BB27" i="9" a="1"/>
  <c r="AX27" i="9" a="1"/>
  <c r="CQ22" i="9" a="1"/>
  <c r="BB24" i="9" a="1"/>
  <c r="CC28" i="9" a="1"/>
  <c r="CM20" i="9" a="1"/>
  <c r="BP22" i="9" a="1"/>
  <c r="BH24" i="9" a="1"/>
  <c r="BX27" i="9" a="1"/>
  <c r="BW22" i="9" a="1"/>
  <c r="AF22" i="9" a="1"/>
  <c r="AI23" i="9" a="1"/>
  <c r="CA21" i="9" a="1"/>
  <c r="W27" i="9" a="1"/>
  <c r="AW22" i="9" a="1"/>
  <c r="CC21" i="9" a="1"/>
  <c r="T23" i="9" a="1"/>
  <c r="AC27" i="9" a="1"/>
  <c r="BS23" i="9" a="1"/>
  <c r="AZ23" i="9" a="1"/>
  <c r="AL26" i="9" a="1"/>
  <c r="P28" i="9" a="1"/>
  <c r="K134" i="22"/>
  <c r="M26" i="9" a="1"/>
  <c r="AU26" i="9" a="1"/>
  <c r="AN23" i="9" a="1"/>
  <c r="AO24" i="9" a="1"/>
  <c r="CE29" i="9" a="1"/>
  <c r="CQ25" i="9" a="1"/>
  <c r="AD26" i="9" a="1"/>
  <c r="K172" i="15"/>
  <c r="AK26" i="9" a="1"/>
  <c r="L24" i="9" a="1"/>
  <c r="Q26" i="9" a="1"/>
  <c r="BL22" i="9" a="1"/>
  <c r="AZ20" i="9" a="1"/>
  <c r="BS28" i="9" a="1"/>
  <c r="K1274" i="22"/>
  <c r="K172" i="14"/>
  <c r="K28" i="9" a="1"/>
  <c r="AV21" i="9" a="1"/>
  <c r="F21" i="9" a="1"/>
  <c r="R28" i="9" a="1"/>
  <c r="K96" i="22"/>
  <c r="CN21" i="9" a="1"/>
  <c r="AR29" i="9" a="1"/>
  <c r="V27" i="9" a="1"/>
  <c r="AM28" i="9" a="1"/>
  <c r="L27" i="9" a="1"/>
  <c r="BI25" i="9" a="1"/>
  <c r="AS26" i="9" a="1"/>
  <c r="AI26" i="9" a="1"/>
  <c r="W24" i="9" a="1"/>
  <c r="BE25" i="9" a="1"/>
  <c r="BY25" i="9" a="1"/>
  <c r="BL23" i="9" a="1"/>
  <c r="CD27" i="9" a="1"/>
  <c r="K1312" i="22"/>
  <c r="BK21" i="9" a="1"/>
  <c r="CQ28" i="9" a="1"/>
  <c r="AY22" i="9" a="1"/>
  <c r="CL20" i="9" a="1"/>
  <c r="BR27" i="9" a="1"/>
  <c r="BT24" i="9" a="1"/>
  <c r="CI26" i="9" a="1"/>
  <c r="CO22" i="9" a="1"/>
  <c r="AX23" i="9" a="1"/>
  <c r="BB23" i="9" a="1"/>
  <c r="J21" i="9" a="1"/>
  <c r="BV20" i="9" a="1"/>
  <c r="AK22" i="9" a="1"/>
  <c r="AG28" i="9" a="1"/>
  <c r="CH28" i="9" a="1"/>
  <c r="AW23" i="9" a="1"/>
  <c r="K666" i="14"/>
  <c r="BF27" i="9" a="1"/>
  <c r="BC23" i="9" a="1"/>
  <c r="BS24" i="9" a="1"/>
  <c r="CA29" i="9" a="1"/>
  <c r="AA27" i="9" a="1"/>
  <c r="N28" i="9" a="1"/>
  <c r="CN25" i="9" a="1"/>
  <c r="AZ26" i="9" a="1"/>
  <c r="AI20" i="9" a="1"/>
  <c r="AR28" i="9" a="1"/>
  <c r="BI23" i="9" a="1"/>
  <c r="AU22" i="9" a="1"/>
  <c r="AK25" i="9" a="1"/>
  <c r="BY27" i="9" a="1"/>
  <c r="AL28" i="9" a="1"/>
  <c r="K172" i="22"/>
  <c r="N25" i="9" a="1"/>
  <c r="CE28" i="9" a="1"/>
  <c r="AQ25" i="9" a="1"/>
  <c r="X23" i="9" a="1"/>
  <c r="AH28" i="9" a="1"/>
  <c r="CK25" i="9" a="1"/>
  <c r="E29" i="9" a="1"/>
  <c r="BF23" i="9" a="1"/>
  <c r="BT28" i="9" a="1"/>
  <c r="BS21" i="9" a="1"/>
  <c r="BV29" i="9" a="1"/>
  <c r="CD21" i="9" a="1"/>
  <c r="CP24" i="9" a="1"/>
  <c r="BL20" i="9" a="1"/>
  <c r="K286" i="15"/>
  <c r="BW20" i="9" a="1"/>
  <c r="P22" i="9" a="1"/>
  <c r="M21" i="9" a="1"/>
  <c r="K780" i="22"/>
  <c r="AB24" i="9" a="1"/>
  <c r="CM28" i="9" a="1"/>
  <c r="AE22" i="9" a="1"/>
  <c r="CM29" i="9" a="1"/>
  <c r="BF26" i="9" a="1"/>
  <c r="AU28" i="9" a="1"/>
  <c r="AG22" i="9" a="1"/>
  <c r="BJ27" i="9" a="1"/>
  <c r="BD23" i="9" a="1"/>
  <c r="CQ27" i="9" a="1"/>
  <c r="CH21" i="9" a="1"/>
  <c r="BR21" i="9" a="1"/>
  <c r="AN27" i="9" a="1"/>
  <c r="K20" i="13"/>
  <c r="BX20" i="9" a="1"/>
  <c r="AI29" i="9" a="1"/>
  <c r="CR28" i="9" a="1"/>
  <c r="BS22" i="9" a="1"/>
  <c r="CM23" i="9" a="1"/>
  <c r="AI21" i="9" a="1"/>
  <c r="BA25" i="9" a="1"/>
  <c r="CI22" i="9" a="1"/>
  <c r="AC25" i="9" a="1"/>
  <c r="CN27" i="9" a="1"/>
  <c r="CQ24" i="9" a="1"/>
  <c r="U23" i="9" a="1"/>
  <c r="BB20" i="9" a="1"/>
  <c r="BB28" i="9" a="1"/>
  <c r="BP29" i="9" a="1"/>
  <c r="K96" i="18"/>
  <c r="T20" i="9" a="1"/>
  <c r="AU20" i="9" a="1"/>
  <c r="U22" i="9" a="1"/>
  <c r="AQ24" i="9" a="1"/>
  <c r="AX29" i="9" a="1"/>
  <c r="CO29" i="9" a="1"/>
  <c r="AS25" i="9" a="1"/>
  <c r="K1198" i="22"/>
  <c r="BX25" i="9" a="1"/>
  <c r="BZ25" i="9" a="1"/>
  <c r="AR23" i="9" a="1"/>
  <c r="AR22" i="9" a="1"/>
  <c r="AR27" i="9" a="1"/>
  <c r="CB23" i="9" a="1"/>
  <c r="AF23" i="9" a="1"/>
  <c r="R29" i="9" a="1"/>
  <c r="CJ27" i="9" a="1"/>
  <c r="AB20" i="9" a="1"/>
  <c r="AG23" i="9" a="1"/>
  <c r="AN26" i="9" a="1"/>
  <c r="AC20" i="9" a="1"/>
  <c r="K856" i="22"/>
  <c r="CL26" i="9" a="1"/>
  <c r="CC27" i="9" a="1"/>
  <c r="BR25" i="9" a="1"/>
  <c r="BU23" i="9" a="1"/>
  <c r="S28" i="9" a="1"/>
  <c r="M20" i="9" a="1"/>
  <c r="BA26" i="9" a="1"/>
  <c r="CH27" i="9" a="1"/>
  <c r="CF20" i="9" a="1"/>
  <c r="AV22" i="9" a="1"/>
  <c r="K20" i="22"/>
  <c r="M24" i="9" a="1"/>
  <c r="AW21" i="9" a="1"/>
  <c r="Y20" i="9" a="1"/>
  <c r="CF23" i="9" a="1"/>
  <c r="AT26" i="9" a="1"/>
  <c r="P24" i="9" a="1"/>
  <c r="AP23" i="9" a="1"/>
  <c r="AL20" i="9" a="1"/>
  <c r="CE24" i="9" a="1"/>
  <c r="BS27" i="9" a="1"/>
  <c r="F29" i="9" a="1"/>
  <c r="K134" i="5"/>
  <c r="AW29" i="9" a="1"/>
  <c r="AC26" i="9" a="1"/>
  <c r="CN24" i="9" a="1"/>
  <c r="K742" i="22"/>
  <c r="BJ23" i="9" a="1"/>
  <c r="CR21" i="9" a="1"/>
  <c r="CE26" i="9" a="1"/>
  <c r="AO29" i="9" a="1"/>
  <c r="CI29" i="9" a="1"/>
  <c r="AF26" i="9" a="1"/>
  <c r="BZ28" i="9" a="1"/>
  <c r="CI28" i="9" a="1"/>
  <c r="BL27" i="9" a="1"/>
  <c r="BZ23" i="9" a="1"/>
  <c r="CN28" i="9" a="1"/>
  <c r="AV24" i="9" a="1"/>
  <c r="AR24" i="9" a="1"/>
  <c r="CG21" i="9" a="1"/>
  <c r="AQ26" i="9" a="1"/>
  <c r="AG24" i="9" a="1"/>
  <c r="BZ21" i="9" a="1"/>
  <c r="AJ29" i="9" a="1"/>
  <c r="CM26" i="9" a="1"/>
  <c r="AI25" i="9" a="1"/>
  <c r="AQ22" i="9" a="1"/>
  <c r="AN21" i="9" a="1"/>
  <c r="K1426" i="22"/>
  <c r="AF21" i="9" a="1"/>
  <c r="BT25" i="9" a="1"/>
  <c r="BD26" i="9" a="1"/>
  <c r="AE23" i="9" a="1"/>
  <c r="K20" i="14"/>
  <c r="CQ23" i="9" a="1"/>
  <c r="BF25" i="9" a="1"/>
  <c r="CF22" i="9" a="1"/>
  <c r="J28" i="9" a="1"/>
  <c r="J20" i="9" a="1"/>
  <c r="L26" i="9" a="1"/>
  <c r="BB21" i="9" a="1"/>
  <c r="N21" i="9" a="1"/>
  <c r="CQ26" i="9" a="1"/>
  <c r="P27" i="9" a="1"/>
  <c r="AL22" i="9" a="1"/>
  <c r="AG26" i="9" a="1"/>
  <c r="CE23" i="9" a="1"/>
  <c r="CF26" i="9" a="1"/>
  <c r="E23" i="9" a="1"/>
  <c r="AG27" i="9" a="1"/>
  <c r="AD25" i="9" a="1"/>
  <c r="H28" i="9" a="1"/>
  <c r="F28" i="9" a="1"/>
  <c r="BN23" i="9" a="1"/>
  <c r="BY24" i="9" a="1"/>
  <c r="K362" i="14"/>
  <c r="K20" i="9" a="1"/>
  <c r="BC21" i="9" a="1"/>
  <c r="T22" i="9" a="1"/>
  <c r="BB22" i="9" a="1"/>
  <c r="AY23" i="9" a="1"/>
  <c r="BI24" i="9" a="1"/>
  <c r="N26" i="9" a="1"/>
  <c r="CD26" i="9" a="1"/>
  <c r="R22" i="9" a="1"/>
  <c r="CO26" i="9" a="1"/>
  <c r="AW20" i="9" a="1"/>
  <c r="AF27" i="9" a="1"/>
  <c r="AY20" i="9" a="1"/>
  <c r="CP20" i="9" a="1"/>
  <c r="BV24" i="9" a="1"/>
  <c r="BP27" i="9" a="1"/>
  <c r="U20" i="9" a="1"/>
  <c r="BQ24" i="9" a="1"/>
  <c r="X24" i="9" a="1"/>
  <c r="BO28" i="9" a="1"/>
  <c r="T26" i="9" a="1"/>
  <c r="J23" i="9" a="1"/>
  <c r="AC29" i="9" a="1"/>
  <c r="CC22" i="9" a="1"/>
  <c r="F26" i="9" a="1"/>
  <c r="K210" i="22"/>
  <c r="AN24" i="9" a="1"/>
  <c r="Q29" i="9" a="1"/>
  <c r="Q22" i="9" a="1"/>
  <c r="CK22" i="9" a="1"/>
  <c r="AK28" i="9" a="1"/>
  <c r="K24" i="9" a="1"/>
  <c r="K22" i="9" a="1"/>
  <c r="BK20" i="9" a="1"/>
  <c r="I20" i="9" a="1"/>
  <c r="AH29" i="9" a="1"/>
  <c r="K96" i="5"/>
  <c r="U27" i="9" a="1"/>
  <c r="N23" i="9" a="1"/>
  <c r="CM24" i="9" a="1"/>
  <c r="CA23" i="9" a="1"/>
  <c r="I29" i="9" a="1"/>
  <c r="BK24" i="9" a="1"/>
  <c r="CB21" i="9" a="1"/>
  <c r="R20" i="9" a="1"/>
  <c r="AU25" i="9" a="1"/>
  <c r="L28" i="9" a="1"/>
  <c r="CG28" i="9" a="1"/>
  <c r="AN28" i="9" a="1"/>
  <c r="BI20" i="9" a="1"/>
  <c r="S25" i="9" a="1"/>
  <c r="BP23" i="9" a="1"/>
  <c r="CP28" i="9" a="1"/>
  <c r="BH25" i="9" a="1"/>
  <c r="BS25" i="9" a="1"/>
  <c r="CH25" i="9" a="1"/>
  <c r="AA29" i="9" a="1"/>
  <c r="Y29" i="9" a="1"/>
  <c r="BQ29" i="9" a="1"/>
  <c r="K1540" i="22"/>
  <c r="AH26" i="9" a="1"/>
  <c r="CA22" i="9" a="1"/>
  <c r="E25" i="9" a="1"/>
  <c r="O29" i="9" a="1"/>
  <c r="CR27" i="9" a="1"/>
  <c r="BT20" i="9" a="1"/>
  <c r="CO27" i="9" a="1"/>
  <c r="K324" i="15"/>
  <c r="BI26" i="9" a="1"/>
  <c r="F20" i="9" a="1"/>
  <c r="K1616" i="22"/>
  <c r="BC26" i="9" a="1"/>
  <c r="Z27" i="9" a="1"/>
  <c r="BQ27" i="9" a="1"/>
  <c r="AT21" i="9" a="1"/>
  <c r="S29" i="9" a="1"/>
  <c r="BI27" i="9" a="1"/>
  <c r="CD22" i="9" a="1"/>
  <c r="AD27" i="9" a="1"/>
  <c r="M27" i="9" a="1"/>
  <c r="W28" i="9" a="1"/>
  <c r="BJ25" i="9" a="1"/>
  <c r="CA24" i="9" a="1"/>
  <c r="R27" i="9" a="1"/>
  <c r="O20" i="9" a="1"/>
  <c r="BE29" i="9" a="1"/>
  <c r="BQ21" i="9" a="1"/>
  <c r="X29" i="9" a="1"/>
  <c r="U25" i="9" a="1"/>
  <c r="K476" i="22"/>
  <c r="CO21" i="9" a="1"/>
  <c r="BK28" i="9" a="1"/>
  <c r="K932" i="22"/>
  <c r="S26" i="9" a="1"/>
  <c r="U24" i="9" a="1"/>
  <c r="CR22" i="9" a="1"/>
  <c r="BY29" i="9" a="1"/>
  <c r="H22" i="9" a="1"/>
  <c r="Q20" i="9" a="1"/>
  <c r="BE27" i="9" a="1"/>
  <c r="K1654" i="22"/>
  <c r="BZ20" i="9" a="1"/>
  <c r="K1692" i="22"/>
  <c r="AI24" i="9" a="1"/>
  <c r="BY21" i="9" a="1"/>
  <c r="AH20" i="9" a="1"/>
  <c r="AN22" i="9" a="1"/>
  <c r="L29" i="9" a="1"/>
  <c r="K324" i="14"/>
  <c r="CP29" i="9" a="1"/>
  <c r="AD24" i="9" a="1"/>
  <c r="BN22" i="9" a="1"/>
  <c r="G27" i="9" a="1"/>
  <c r="BF28" i="9" a="1"/>
  <c r="Q25" i="9" a="1"/>
  <c r="BP25" i="9" a="1"/>
  <c r="Z28" i="9" a="1"/>
  <c r="K210" i="5"/>
  <c r="CI23" i="9" a="1"/>
  <c r="BN26" i="9" a="1"/>
  <c r="W20" i="9" a="1"/>
  <c r="BM20" i="9" a="1"/>
  <c r="AK24" i="9" a="1"/>
  <c r="BQ25" i="9" a="1"/>
  <c r="BH27" i="9" a="1"/>
  <c r="BC29" i="9" a="1"/>
  <c r="K248" i="22"/>
  <c r="AH24" i="9" a="1"/>
  <c r="Q23" i="9" a="1"/>
  <c r="I27" i="9" a="1"/>
  <c r="AR26" i="9" a="1"/>
  <c r="T27" i="9" a="1"/>
  <c r="AP24" i="9" a="1"/>
  <c r="N22" i="9" a="1"/>
  <c r="K438" i="14"/>
  <c r="K23" i="9" a="1"/>
  <c r="K1388" i="22"/>
  <c r="BB29" i="9" a="1"/>
  <c r="K1350" i="22"/>
  <c r="BP20" i="9" a="1"/>
  <c r="CO23" i="9" a="1"/>
  <c r="BY28" i="9" a="1"/>
  <c r="AU24" i="9" a="1"/>
  <c r="CA20" i="9" a="1"/>
  <c r="AD21" i="9" a="1"/>
  <c r="V25" i="9" a="1"/>
  <c r="CI21" i="9" a="1"/>
  <c r="Y24" i="9" a="1"/>
  <c r="BJ22" i="9" a="1"/>
  <c r="AJ24" i="9" a="1"/>
  <c r="G26" i="9" a="1"/>
  <c r="BE20" i="9" a="1"/>
  <c r="K286" i="22"/>
  <c r="AT20" i="9" a="1"/>
  <c r="BX22" i="9" a="1"/>
  <c r="AO26" i="9" a="1"/>
  <c r="AY27" i="9" a="1"/>
  <c r="U29" i="9" a="1"/>
  <c r="BQ28" i="9" a="1"/>
  <c r="W29" i="9" a="1"/>
  <c r="CK27" i="9" a="1"/>
  <c r="CB28" i="9" a="1"/>
  <c r="K20" i="5"/>
  <c r="CE27" i="9" a="1"/>
  <c r="CP25" i="9" a="1"/>
  <c r="AD28" i="9" a="1"/>
  <c r="AO21" i="9" a="1"/>
  <c r="K704" i="14"/>
  <c r="BW26" i="9" a="1"/>
  <c r="AJ25" i="9" a="1"/>
  <c r="AT28" i="9" a="1"/>
  <c r="CL21" i="9" a="1"/>
  <c r="AY29" i="9" a="1"/>
  <c r="AP29" i="9" a="1"/>
  <c r="X27" i="9" a="1"/>
  <c r="AF24" i="9" a="1"/>
  <c r="AB21" i="9" a="1"/>
  <c r="AW26" i="9" a="1"/>
  <c r="H26" i="9" a="1"/>
  <c r="AT22" i="9" a="1"/>
  <c r="R26" i="9" a="1"/>
  <c r="AE29" i="9" a="1"/>
  <c r="K172" i="5"/>
  <c r="BT26" i="9" a="1"/>
  <c r="AP28" i="9" a="1"/>
  <c r="AC24" i="9" a="1"/>
  <c r="M28" i="9" a="1"/>
  <c r="AX21" i="9" a="1"/>
  <c r="BL26" i="9" a="1"/>
  <c r="BJ29" i="9" a="1"/>
  <c r="CJ22" i="9" a="1"/>
  <c r="CM27" i="9" a="1"/>
  <c r="BE23" i="9" a="1"/>
  <c r="CE20" i="9" a="1"/>
  <c r="AM22" i="9" a="1"/>
  <c r="E27" i="9" a="1"/>
  <c r="AC28" i="9" a="1"/>
  <c r="K1008" i="22"/>
  <c r="BC24" i="9" a="1"/>
  <c r="BW28" i="9" a="1"/>
  <c r="AJ23" i="9" a="1"/>
  <c r="BF29" i="9" a="1"/>
  <c r="Y26" i="9" a="1"/>
  <c r="BL21" i="9" a="1"/>
  <c r="AC22" i="9" a="1"/>
  <c r="BO24" i="9" a="1"/>
  <c r="CG25" i="9" a="1"/>
  <c r="CP22" i="9" a="1"/>
  <c r="BK22" i="9" a="1"/>
  <c r="R25" i="9" a="1"/>
  <c r="H27" i="9" a="1"/>
  <c r="Y22" i="9" a="1"/>
  <c r="K1160" i="22"/>
  <c r="K400" i="14"/>
  <c r="AM27" i="9" a="1"/>
  <c r="BG26" i="9" a="1"/>
  <c r="CH23" i="9" a="1"/>
  <c r="BH29" i="9" a="1"/>
  <c r="CJ29" i="9" a="1"/>
  <c r="H20" i="9" a="1"/>
  <c r="AG20" i="9" a="1"/>
  <c r="Q24" i="9" a="1"/>
  <c r="V21" i="9" a="1"/>
  <c r="BV21" i="9" a="1"/>
  <c r="BA23" i="9" a="1"/>
  <c r="BZ27" i="9" a="1"/>
  <c r="BA24" i="9" a="1"/>
  <c r="P29" i="9" a="1"/>
  <c r="AY21" i="9" a="1"/>
  <c r="AP25" i="9" a="1"/>
  <c r="O22" i="9" a="1"/>
  <c r="CJ26" i="9" a="1"/>
  <c r="CN22" i="9" a="1"/>
  <c r="AZ21" i="9" a="1"/>
  <c r="AL23" i="9" a="1"/>
  <c r="J24" i="9" a="1"/>
  <c r="P25" i="9" a="1"/>
  <c r="K58" i="14"/>
  <c r="BU27" i="9" a="1"/>
  <c r="AN20" i="9" a="1"/>
  <c r="AJ26" i="9" a="1"/>
  <c r="BP26" i="9" a="1"/>
  <c r="K1806" i="22"/>
  <c r="BG25" i="9" a="1"/>
  <c r="CL28" i="9" a="1"/>
  <c r="AS20" i="9" a="1"/>
  <c r="BK25" i="9" a="1"/>
  <c r="BT23" i="9" a="1"/>
  <c r="AQ28" i="9" a="1"/>
  <c r="X28" i="9" a="1"/>
  <c r="AU23" i="9" a="1"/>
  <c r="AM23" i="9" a="1"/>
  <c r="BD21" i="9" a="1"/>
  <c r="G28" i="9" a="1"/>
  <c r="CF29" i="9" a="1"/>
  <c r="AE21" i="9" a="1"/>
  <c r="K26" i="9" a="1"/>
  <c r="M29" i="9" a="1"/>
  <c r="BY20" i="9" a="1"/>
  <c r="BM25" i="9" a="1"/>
  <c r="BT27" i="9" a="1"/>
  <c r="CH29" i="9" a="1"/>
  <c r="BM28" i="9" a="1"/>
  <c r="AG25" i="9" a="1"/>
  <c r="K210" i="14"/>
  <c r="CI24" i="9" a="1"/>
  <c r="BO20" i="9" a="1"/>
  <c r="S24" i="9" a="1"/>
  <c r="AK21" i="9" a="1"/>
  <c r="K1768" i="22"/>
  <c r="I26" i="9" a="1"/>
  <c r="R23" i="9" a="1"/>
  <c r="CB24" i="9" a="1"/>
  <c r="K210" i="15"/>
  <c r="K552" i="22"/>
  <c r="CR24" i="9" a="1"/>
  <c r="K20" i="15"/>
  <c r="AX28" i="9" a="1"/>
  <c r="AC23" i="9" a="1"/>
  <c r="Z24" i="9" a="1"/>
  <c r="K96" i="15"/>
  <c r="BH20" i="9" a="1"/>
  <c r="S22" i="9" a="1"/>
  <c r="BM24" i="9" a="1"/>
  <c r="Y28" i="9" a="1"/>
  <c r="X20" i="9" a="1"/>
  <c r="AL24" i="9" a="1"/>
  <c r="BK27" i="9" a="1"/>
  <c r="AL27" i="9" a="1"/>
  <c r="BT22" i="9" a="1"/>
  <c r="BG27" i="9" a="1"/>
  <c r="BQ22" i="9" a="1"/>
  <c r="CD24" i="9" a="1"/>
  <c r="CB29" i="9" a="1"/>
  <c r="K628" i="22"/>
  <c r="AV23" i="9" a="1"/>
  <c r="O28" i="9" a="1"/>
  <c r="K134" i="15"/>
  <c r="O21" i="9" a="1"/>
  <c r="CD25" i="9" a="1"/>
  <c r="CK28" i="9" a="1"/>
  <c r="CF25" i="9" a="1"/>
  <c r="BJ26" i="9" a="1"/>
  <c r="AU21" i="9" a="1"/>
  <c r="K27" i="9" a="1"/>
  <c r="G20" i="9" a="1"/>
  <c r="Q28" i="9" a="1"/>
  <c r="AB22" i="9" a="1"/>
  <c r="AH22" i="9" a="1"/>
  <c r="BN21" i="9" a="1"/>
  <c r="BF21" i="9" a="1"/>
  <c r="BN27" i="9" a="1"/>
  <c r="AS22" i="9" a="1"/>
  <c r="AF29" i="9" a="1"/>
  <c r="CK24" i="9" a="1"/>
  <c r="CM21" i="9" a="1"/>
  <c r="K29" i="9" a="1"/>
  <c r="V29" i="9" a="1"/>
  <c r="BU28" i="9" a="1"/>
  <c r="K514" i="22"/>
  <c r="BD22" i="9" a="1"/>
  <c r="AA23" i="9" a="1"/>
  <c r="BI28" i="9" a="1"/>
  <c r="CF21" i="9" a="1"/>
  <c r="BC25" i="9" a="1"/>
  <c r="G29" i="9" a="1"/>
  <c r="BN24" i="9" a="1"/>
  <c r="BW21" i="9" a="1"/>
  <c r="AX20" i="9" a="1"/>
  <c r="AQ29" i="9" a="1"/>
  <c r="K400" i="22"/>
  <c r="U21" i="9" a="1"/>
  <c r="AE28" i="9" a="1"/>
  <c r="CL24" i="9" a="1"/>
  <c r="BR28" i="9" a="1"/>
  <c r="O26" i="9" a="1"/>
  <c r="AP21" i="9" a="1"/>
  <c r="BM27" i="9" a="1"/>
  <c r="L20" i="9" a="1"/>
  <c r="CG23" i="9" a="1"/>
  <c r="CJ21" i="9" a="1"/>
  <c r="BD28" i="9" a="1"/>
  <c r="BT29" i="9" a="1"/>
  <c r="K1084" i="22"/>
  <c r="K96" i="13"/>
  <c r="CF24" i="9" a="1"/>
  <c r="BE21" i="9" a="1"/>
  <c r="AE24" i="9" a="1"/>
  <c r="H23" i="9" a="1"/>
  <c r="CA28" i="9" a="1"/>
  <c r="Z20" i="9" a="1"/>
  <c r="BQ23" i="9" a="1"/>
  <c r="K552" i="14"/>
  <c r="V26" i="9" a="1"/>
  <c r="BD25" i="9" a="1"/>
  <c r="P20" i="9" a="1"/>
  <c r="AX25" i="9" a="1"/>
  <c r="P23" i="9" a="1"/>
  <c r="BU25" i="9" a="1"/>
  <c r="AD23" i="9" a="1"/>
  <c r="CJ25" i="9" a="1"/>
  <c r="BR20" i="9" a="1"/>
  <c r="CA25" i="9" a="1"/>
  <c r="CJ28" i="9" a="1"/>
  <c r="AK23" i="9" a="1"/>
  <c r="CP27" i="9" a="1"/>
  <c r="CE21" i="9" a="1"/>
  <c r="CN26" i="9" a="1"/>
  <c r="BU29" i="9" a="1"/>
  <c r="CJ23" i="9" a="1"/>
  <c r="K1236" i="22"/>
  <c r="AD22" i="9" a="1"/>
  <c r="M22" i="9" a="1"/>
  <c r="BK23" i="9" a="1"/>
  <c r="CC20" i="9" a="1"/>
  <c r="V22" i="9" a="1"/>
  <c r="H25" i="9" a="1"/>
  <c r="K362" i="22"/>
  <c r="U26" i="9" a="1"/>
  <c r="AI27" i="9" a="1"/>
  <c r="W25" i="9" a="1"/>
  <c r="BU22" i="9" a="1"/>
  <c r="J22" i="9" a="1"/>
  <c r="CH26" i="9" a="1"/>
  <c r="BN28" i="9" a="1"/>
  <c r="BQ26" i="9" a="1"/>
  <c r="CL25" i="9" a="1"/>
  <c r="BK26" i="9" a="1"/>
  <c r="AR21" i="9" a="1"/>
  <c r="CO28" i="9" a="1"/>
  <c r="CP26" i="9" a="1"/>
  <c r="G21" i="9" a="1"/>
  <c r="BI29" i="9" a="1"/>
  <c r="U28" i="9" a="1"/>
  <c r="AW27" i="9" a="1"/>
  <c r="CB27" i="9" a="1"/>
  <c r="BV26" i="9" a="1"/>
  <c r="Z29" i="9" a="1"/>
  <c r="BR23" i="9" a="1"/>
  <c r="K1046" i="22"/>
  <c r="BU24" i="9" a="1"/>
  <c r="G22" i="9" a="1"/>
  <c r="CP21" i="9" a="1"/>
  <c r="BX28" i="9" a="1"/>
  <c r="BA22" i="9" a="1"/>
  <c r="F22" i="9" a="1"/>
  <c r="AO28" i="9" a="1"/>
  <c r="T25" i="9" a="1"/>
  <c r="CC24" i="9" a="1"/>
  <c r="AZ25" i="9" a="1"/>
  <c r="BD24" i="9" a="1"/>
  <c r="S21" i="9" a="1"/>
  <c r="AH25" i="9" a="1"/>
  <c r="CR26" i="9" a="1"/>
  <c r="BE22" i="9" a="1"/>
  <c r="CJ24" i="9" a="1"/>
  <c r="P21" i="9" a="1"/>
  <c r="CB22" i="9" a="1"/>
  <c r="BR24" i="9" a="1"/>
  <c r="BU21" i="9" a="1"/>
  <c r="CG22" i="9" a="1"/>
  <c r="AM25" i="9" a="1"/>
  <c r="CC25" i="9" a="1"/>
  <c r="O23" i="9" a="1"/>
  <c r="AU27" i="9" a="1"/>
  <c r="CP23" i="9" a="1"/>
  <c r="AG29" i="9" a="1"/>
  <c r="BX21" i="9" a="1"/>
  <c r="AT24" i="9" a="1"/>
  <c r="AA28" i="9" a="1"/>
  <c r="BZ22" i="9" a="1"/>
  <c r="CM22" i="9" a="1"/>
  <c r="AA25" i="9" a="1"/>
  <c r="CB26" i="9" a="1"/>
  <c r="BX29" i="9" a="1"/>
  <c r="CC26" i="9" a="1"/>
  <c r="K628" i="14"/>
  <c r="AS28" i="9" a="1"/>
  <c r="Q27" i="9" a="1"/>
  <c r="BY22" i="9" a="1"/>
  <c r="CR23" i="9" a="1"/>
  <c r="AT23" i="9" a="1"/>
  <c r="BM23" i="9" a="1"/>
  <c r="AF20" i="9" a="1"/>
  <c r="AR20" i="9" a="1"/>
  <c r="CI20" i="9" a="1"/>
  <c r="BG24" i="9" a="1"/>
  <c r="K134" i="18"/>
  <c r="AY24" i="9" a="1"/>
  <c r="E28" i="9" a="1"/>
  <c r="BU26" i="9" a="1"/>
  <c r="BA21" i="9" a="1"/>
  <c r="BV22" i="9" a="1"/>
  <c r="BL29" i="9" a="1"/>
  <c r="K666" i="22"/>
  <c r="Z25" i="9" a="1"/>
  <c r="AM21" i="9" a="1"/>
  <c r="BG22" i="9" a="1"/>
  <c r="N24" i="9" a="1"/>
  <c r="AZ29" i="9" a="1"/>
  <c r="W21" i="9" a="1"/>
  <c r="BW23" i="9" a="1"/>
  <c r="CG26" i="9" a="1"/>
  <c r="BA20" i="9" a="1"/>
  <c r="CL22" i="9" a="1"/>
  <c r="BG20" i="9" a="1"/>
  <c r="AS29" i="9" a="1"/>
  <c r="AL21" i="9" a="1"/>
  <c r="CL27" i="9" a="1"/>
  <c r="AK20" i="9" a="1"/>
  <c r="BR26" i="9" a="1"/>
  <c r="S20" i="9" a="1"/>
  <c r="BJ28" i="9" a="1"/>
  <c r="X25" i="9" a="1"/>
  <c r="Z21" i="9" a="1"/>
  <c r="K21" i="9" a="1"/>
  <c r="K58" i="18"/>
  <c r="T29" i="9" a="1"/>
  <c r="BY26" i="9" a="1"/>
  <c r="CR20" i="9" a="1"/>
  <c r="AQ20" i="9" a="1"/>
  <c r="Q21" i="9" a="1"/>
  <c r="BW27" i="9" a="1"/>
  <c r="AB26" i="9" a="1"/>
  <c r="M23" i="9" a="1"/>
  <c r="E22" i="9" a="1"/>
  <c r="G23" i="9" a="1"/>
  <c r="AP26" i="9" a="1"/>
  <c r="BM29" i="9" a="1"/>
  <c r="K704" i="22"/>
  <c r="N20" i="9" a="1"/>
  <c r="K248" i="15"/>
  <c r="K476" i="14"/>
  <c r="K1844" i="22"/>
  <c r="BC28" i="9" a="1"/>
  <c r="K25" i="9" a="1"/>
  <c r="V23" i="9" a="1"/>
  <c r="AB25" i="9" a="1"/>
  <c r="BH23" i="9" a="1"/>
  <c r="K96" i="14"/>
  <c r="AG21" i="9" a="1"/>
  <c r="AS23" i="9" a="1"/>
  <c r="S27" i="9" a="1"/>
  <c r="AW24" i="9" a="1"/>
  <c r="BI21" i="9" a="1"/>
  <c r="AM29" i="9" a="1"/>
  <c r="CR29" i="9" a="1"/>
  <c r="BM21" i="9" a="1"/>
  <c r="F27" i="9" a="1"/>
  <c r="AO20" i="9" a="1"/>
  <c r="F24" i="9" a="1"/>
  <c r="K248" i="14"/>
  <c r="W23" i="9" a="1"/>
  <c r="M25" i="9" a="1"/>
  <c r="L21" i="9" a="1"/>
  <c r="X21" i="9" a="1"/>
  <c r="BL24" i="9" a="1"/>
  <c r="AT27" i="9" a="1"/>
  <c r="BC27" i="9" a="1"/>
  <c r="BV27" i="9" a="1"/>
  <c r="L23" i="9" a="1"/>
  <c r="BH21" i="9" a="1"/>
  <c r="AY26" i="9" a="1"/>
  <c r="BO27" i="9" a="1"/>
  <c r="AJ21" i="9" a="1"/>
  <c r="K1730" i="22"/>
  <c r="AT25" i="9" a="1"/>
  <c r="BM22" i="9" a="1"/>
  <c r="O27" i="9" a="1"/>
  <c r="AZ28" i="9" a="1"/>
  <c r="AB28" i="9" a="1"/>
  <c r="AX22" i="9" a="1"/>
  <c r="Z22" i="9" a="1"/>
  <c r="CA26" i="9" a="1"/>
  <c r="CH24" i="9" a="1"/>
  <c r="AV25" i="9" a="1"/>
  <c r="CH22" i="9" a="1"/>
  <c r="CJ20" i="9" a="1"/>
  <c r="AM26" i="9" a="1"/>
  <c r="BW25" i="9" a="1"/>
  <c r="BG28" i="9" a="1"/>
  <c r="BF20" i="9" a="1"/>
  <c r="CK21" i="9" a="1"/>
  <c r="AA20" i="9" a="1"/>
  <c r="BA29" i="9" a="1"/>
  <c r="BD20" i="9" a="1"/>
  <c r="AP27" i="9" a="1"/>
  <c r="BE28" i="9" a="1"/>
  <c r="AF25" i="9" a="1"/>
  <c r="AL29" i="9" a="1"/>
  <c r="AY28" i="9" a="1"/>
  <c r="AA26" i="9" a="1"/>
  <c r="CC29" i="9" a="1"/>
  <c r="K286" i="14"/>
  <c r="I23" i="9" a="1"/>
  <c r="AJ22" i="9" a="1"/>
  <c r="AS24" i="9" a="1"/>
  <c r="CO20" i="9" a="1"/>
  <c r="K134" i="14"/>
  <c r="K590" i="22"/>
  <c r="AP22" i="9" a="1"/>
  <c r="AA22" i="9" a="1"/>
  <c r="E20" i="9" a="1"/>
  <c r="BP21" i="9" a="1"/>
  <c r="AS27" i="9" a="1"/>
  <c r="I24" i="9" a="1"/>
  <c r="Z26" i="9" a="1"/>
  <c r="AN25" i="9" a="1"/>
  <c r="CK20" i="9" a="1"/>
  <c r="AR25" i="9" a="1"/>
  <c r="BA28" i="9" a="1"/>
  <c r="CH20" i="9" a="1"/>
  <c r="BI22" i="9" a="1"/>
  <c r="BO25" i="9" a="1"/>
  <c r="BB26" i="9" a="1"/>
  <c r="V28" i="9" a="1"/>
  <c r="BJ20" i="9" a="1"/>
  <c r="BF22" i="9" a="1"/>
  <c r="E26" i="9" a="1"/>
  <c r="AB27" i="9" a="1"/>
  <c r="CB20" i="9" a="1"/>
  <c r="J26" i="9" a="1"/>
  <c r="AI22" i="9" a="1"/>
  <c r="J25" i="9" a="1"/>
  <c r="T24" i="9" a="1"/>
  <c r="AA24" i="9" a="1"/>
  <c r="CB25" i="9" a="1"/>
  <c r="J27" i="9" a="1"/>
  <c r="L22" i="9" a="1"/>
  <c r="CF28" i="9" a="1"/>
  <c r="Y25" i="9" a="1"/>
  <c r="BW24" i="9" a="1"/>
  <c r="BJ24" i="9" a="1"/>
  <c r="BO26" i="9" a="1"/>
  <c r="K438" i="22"/>
  <c r="BE26" i="9" a="1"/>
  <c r="AV27" i="9" a="1"/>
  <c r="AO22" i="9" a="1"/>
  <c r="V20" i="9" a="1"/>
  <c r="CG27" i="9" a="1"/>
  <c r="BO21" i="9" a="1"/>
  <c r="AZ22" i="9" a="1"/>
  <c r="AV20" i="9" a="1"/>
  <c r="CE25" i="9" a="1"/>
  <c r="BX24" i="9" a="1"/>
  <c r="W22" i="9" a="1"/>
  <c r="AT29" i="9" a="1"/>
  <c r="CC23" i="9" a="1"/>
  <c r="BN20" i="9" a="1"/>
  <c r="AQ27" i="9" a="1"/>
  <c r="R21" i="9" a="1"/>
  <c r="AO23" i="9" a="1"/>
  <c r="AE26" i="9" a="1"/>
  <c r="I22" i="9" a="1"/>
  <c r="AS21" i="9" a="1"/>
  <c r="K1502" i="22"/>
  <c r="AJ28" i="9" a="1"/>
  <c r="K58" i="5"/>
  <c r="Z23" i="9" a="1"/>
  <c r="O24" i="9" a="1"/>
  <c r="AZ24" i="9" a="1"/>
  <c r="E21" i="9" a="1"/>
  <c r="H29" i="9" a="1"/>
  <c r="K1578" i="22"/>
  <c r="J29" i="9" a="1"/>
  <c r="AI28" i="9" a="1"/>
  <c r="BP24" i="9" a="1"/>
  <c r="BO23" i="9" a="1"/>
  <c r="BZ24" i="9" a="1"/>
  <c r="AJ20" i="9" a="1"/>
  <c r="BM26" i="9" a="1"/>
  <c r="K1122" i="22"/>
  <c r="CD28" i="9" a="1"/>
  <c r="AV28" i="9" a="1"/>
  <c r="Y27" i="9" a="1"/>
  <c r="BN25" i="9" a="1"/>
  <c r="BD27" i="9" a="1"/>
  <c r="AF28" i="9" a="1"/>
  <c r="BG29" i="9" a="1"/>
  <c r="BC20" i="9" a="1"/>
  <c r="N27" i="9" a="1"/>
  <c r="BV25" i="9" a="1"/>
  <c r="BO29" i="9" a="1"/>
  <c r="BU20" i="9" a="1"/>
  <c r="K514" i="14"/>
  <c r="BR22" i="9" a="1"/>
  <c r="CK26" i="9" a="1"/>
  <c r="K818" i="22"/>
  <c r="BP28" i="9" a="1"/>
  <c r="BV23" i="9" a="1"/>
  <c r="AK27" i="9" a="1"/>
  <c r="BV28" i="9" a="1"/>
  <c r="AO25" i="9" a="1"/>
  <c r="AQ21" i="9" a="1"/>
  <c r="CN23" i="9" a="1"/>
  <c r="V24" i="9" a="1"/>
  <c r="BF24" i="9" a="1"/>
  <c r="CG29" i="9" a="1"/>
  <c r="BZ29" i="9" a="1"/>
  <c r="CK23" i="9" a="1"/>
  <c r="K324" i="22"/>
  <c r="CE22" i="9" a="1"/>
  <c r="CI27" i="9" a="1"/>
  <c r="AD29" i="9" a="1"/>
  <c r="K590" i="14"/>
  <c r="K58" i="13"/>
  <c r="CK29" i="9" a="1"/>
  <c r="CM25" i="9" a="1"/>
  <c r="K20" i="18"/>
  <c r="CD20" i="9" a="1"/>
  <c r="G24" i="9" a="1"/>
  <c r="BH22" i="9" a="1"/>
  <c r="F23" i="9" a="1"/>
  <c r="I28" i="9" a="1"/>
  <c r="CR25" i="9" a="1"/>
  <c r="AK29" i="9" a="1"/>
  <c r="CL29" i="9" a="1"/>
  <c r="CO25" i="9" a="1"/>
  <c r="CD23" i="9" a="1"/>
  <c r="K172" i="18"/>
  <c r="AN29" i="9" a="1"/>
  <c r="K970" i="22"/>
  <c r="N29" i="9" a="1"/>
  <c r="CD29" i="9" a="1"/>
  <c r="L25" i="9" a="1"/>
  <c r="BX23" i="9" a="1"/>
  <c r="AW25" i="9" a="1"/>
  <c r="T28" i="9" a="1"/>
  <c r="BS26" i="9" a="1"/>
  <c r="AE20" i="9" a="1"/>
  <c r="AL25" i="9" a="1"/>
  <c r="BD29" i="9" a="1"/>
  <c r="AY25" i="9" a="1"/>
  <c r="AE27" i="9" a="1"/>
  <c r="AU29" i="9" a="1"/>
  <c r="H21" i="9" a="1"/>
  <c r="O25" i="9" a="1"/>
  <c r="AC21" i="9" a="1"/>
  <c r="CN20" i="9" a="1"/>
  <c r="AM24" i="9" a="1"/>
  <c r="CN29" i="9" a="1"/>
  <c r="BK29" i="9" a="1"/>
  <c r="G25" i="9" a="1"/>
  <c r="AV26" i="9" a="1"/>
  <c r="AZ27" i="9" a="1"/>
  <c r="K1464" i="22"/>
  <c r="K58" i="15"/>
  <c r="S23" i="9" a="1"/>
  <c r="K894" i="22"/>
  <c r="CI25" i="9" a="1"/>
  <c r="BG21" i="9" a="1"/>
  <c r="BT21" i="9" a="1"/>
  <c r="CO24" i="9" a="1"/>
  <c r="AB29" i="9" a="1"/>
  <c r="AJ27" i="9" a="1"/>
  <c r="K58" i="22"/>
  <c r="F25" i="9" a="1"/>
  <c r="BL28" i="9" a="1"/>
  <c r="BW29" i="9" a="1"/>
  <c r="BO22" i="9" a="1"/>
  <c r="W26" i="9" a="1"/>
  <c r="AO27" i="9" a="1"/>
  <c r="AH27" i="9" a="1"/>
  <c r="BS29" i="9" a="1"/>
  <c r="AQ23" i="9" a="1"/>
  <c r="AH23" i="9" a="1"/>
  <c r="CQ29" i="9" a="1"/>
  <c r="CF27" i="9" a="1"/>
  <c r="AA21" i="9" a="1"/>
  <c r="BE24" i="9" a="1"/>
  <c r="CG24" i="9" a="1"/>
  <c r="X26" i="9" a="1"/>
  <c r="BC22" i="9" a="1"/>
  <c r="BX26" i="9" a="1"/>
  <c r="BY23" i="9" a="1"/>
  <c r="BZ26" i="9" a="1"/>
  <c r="BG23" i="9" a="1"/>
  <c r="BH26" i="9" a="1"/>
  <c r="E24" i="9" a="1"/>
  <c r="AE25" i="9" a="1"/>
  <c r="CA27" i="9" a="1"/>
  <c r="H24" i="9" a="1"/>
  <c r="Y21" i="9" a="1"/>
  <c r="AX24" i="9" a="1"/>
  <c r="AH21" i="9" a="1"/>
  <c r="AW28" i="9" a="1"/>
  <c r="BJ21" i="9" a="1"/>
  <c r="X22" i="9" a="1"/>
  <c r="BL25" i="9" a="1"/>
  <c r="BN29" i="9" a="1"/>
  <c r="CL23" i="9" a="1"/>
  <c r="BQ20" i="9" a="1"/>
  <c r="CQ20" i="9" a="1"/>
  <c r="Y23" i="9" a="1"/>
  <c r="I25" i="9" a="1"/>
  <c r="CQ21" i="9" a="1"/>
  <c r="R24" i="9" a="1"/>
  <c r="AM20" i="9" a="1"/>
  <c r="AD20" i="9" a="1"/>
  <c r="BB25" i="9" a="1"/>
  <c r="I21" i="9" a="1"/>
  <c r="BH28" i="9" a="1"/>
  <c r="P26" i="9" a="1"/>
  <c r="AB25" i="9" l="1"/>
  <c r="BA22" i="9"/>
  <c r="O26" i="9"/>
  <c r="CA27" i="9"/>
  <c r="CD23" i="9"/>
  <c r="P26" i="9"/>
  <c r="CG22" i="9"/>
  <c r="DC5" i="19" s="1"/>
  <c r="AN24" i="9"/>
  <c r="BI22" i="9"/>
  <c r="V23" i="9"/>
  <c r="BX28" i="9"/>
  <c r="BR28" i="9"/>
  <c r="AE25" i="9"/>
  <c r="CO25" i="9"/>
  <c r="BH28" i="9"/>
  <c r="BU21" i="9"/>
  <c r="CH20" i="9"/>
  <c r="K25" i="9"/>
  <c r="CP21" i="9"/>
  <c r="CL24" i="9"/>
  <c r="E24" i="9"/>
  <c r="CL29" i="9"/>
  <c r="F26" i="9"/>
  <c r="I21" i="9"/>
  <c r="BR24" i="9"/>
  <c r="BA28" i="9"/>
  <c r="BC28" i="9"/>
  <c r="G22" i="9"/>
  <c r="AE28" i="9"/>
  <c r="BH26" i="9"/>
  <c r="CC22" i="9"/>
  <c r="AK29" i="9"/>
  <c r="BB25" i="9"/>
  <c r="CB22" i="9"/>
  <c r="AR25" i="9"/>
  <c r="BU24" i="9"/>
  <c r="U21" i="9"/>
  <c r="AC29" i="9"/>
  <c r="BG23" i="9"/>
  <c r="CR25" i="9"/>
  <c r="AD20" i="9"/>
  <c r="P21" i="9"/>
  <c r="CK20" i="9"/>
  <c r="J23" i="9"/>
  <c r="BZ26" i="9"/>
  <c r="I28" i="9"/>
  <c r="AM20" i="9"/>
  <c r="AN25" i="9"/>
  <c r="T26" i="9"/>
  <c r="BR23" i="9"/>
  <c r="AQ29" i="9"/>
  <c r="BY23" i="9"/>
  <c r="F23" i="9"/>
  <c r="R24" i="9"/>
  <c r="CJ24" i="9"/>
  <c r="Z26" i="9"/>
  <c r="BO28" i="9"/>
  <c r="N20" i="9"/>
  <c r="AB24" i="9"/>
  <c r="Z29" i="9"/>
  <c r="AX20" i="9"/>
  <c r="BX26" i="9"/>
  <c r="BH22" i="9"/>
  <c r="CQ21" i="9"/>
  <c r="X24" i="9"/>
  <c r="AS21" i="9"/>
  <c r="I24" i="9"/>
  <c r="BV26" i="9"/>
  <c r="BW21" i="9"/>
  <c r="BC22" i="9"/>
  <c r="BQ24" i="9"/>
  <c r="G24" i="9"/>
  <c r="M21" i="9"/>
  <c r="I25" i="9"/>
  <c r="BE22" i="9"/>
  <c r="AS27" i="9"/>
  <c r="BM29" i="9"/>
  <c r="CB27" i="9"/>
  <c r="U20" i="9"/>
  <c r="BN24" i="9"/>
  <c r="P22" i="9"/>
  <c r="X26" i="9"/>
  <c r="CD20" i="9"/>
  <c r="Y23" i="9"/>
  <c r="I22" i="9"/>
  <c r="BP21" i="9"/>
  <c r="BP27" i="9"/>
  <c r="AP26" i="9"/>
  <c r="BW20" i="9"/>
  <c r="AW27" i="9"/>
  <c r="G29" i="9"/>
  <c r="CG24" i="9"/>
  <c r="DC7" i="19" s="1"/>
  <c r="K14" i="18"/>
  <c r="BV24" i="9"/>
  <c r="CR26" i="9"/>
  <c r="E20" i="9"/>
  <c r="G23" i="9"/>
  <c r="U28" i="9"/>
  <c r="BC25" i="9"/>
  <c r="BE24" i="9"/>
  <c r="CP20" i="9"/>
  <c r="CM25" i="9"/>
  <c r="BL20" i="9"/>
  <c r="CQ20" i="9"/>
  <c r="AE26" i="9"/>
  <c r="AA22" i="9"/>
  <c r="E22" i="9"/>
  <c r="BI29" i="9"/>
  <c r="AY20" i="9"/>
  <c r="CF21" i="9"/>
  <c r="CP24" i="9"/>
  <c r="AA21" i="9"/>
  <c r="CK29" i="9"/>
  <c r="AH25" i="9"/>
  <c r="AP22" i="9"/>
  <c r="AF27" i="9"/>
  <c r="M23" i="9"/>
  <c r="CD21" i="9"/>
  <c r="G21" i="9"/>
  <c r="BI28" i="9"/>
  <c r="CF27" i="9"/>
  <c r="AW20" i="9"/>
  <c r="AO23" i="9"/>
  <c r="BV29" i="9"/>
  <c r="AB26" i="9"/>
  <c r="CP26" i="9"/>
  <c r="AA23" i="9"/>
  <c r="CQ29" i="9"/>
  <c r="CO26" i="9"/>
  <c r="BS21" i="9"/>
  <c r="F24" i="9"/>
  <c r="S21" i="9"/>
  <c r="BW27" i="9"/>
  <c r="CO28" i="9"/>
  <c r="R22" i="9"/>
  <c r="BD22" i="9"/>
  <c r="BT28" i="9"/>
  <c r="AH23" i="9"/>
  <c r="AD29" i="9"/>
  <c r="BQ20" i="9"/>
  <c r="BD24" i="9"/>
  <c r="CD26" i="9"/>
  <c r="CO20" i="9"/>
  <c r="BF23" i="9"/>
  <c r="Q21" i="9"/>
  <c r="AR21" i="9"/>
  <c r="AQ23" i="9"/>
  <c r="N26" i="9"/>
  <c r="CI27" i="9"/>
  <c r="E29" i="9"/>
  <c r="CC26" i="9"/>
  <c r="CB24" i="9"/>
  <c r="R21" i="9"/>
  <c r="AS24" i="9"/>
  <c r="AQ20" i="9"/>
  <c r="BI24" i="9"/>
  <c r="BK26" i="9"/>
  <c r="CK25" i="9"/>
  <c r="BU28" i="9"/>
  <c r="R23" i="9"/>
  <c r="BS29" i="9"/>
  <c r="CE22" i="9"/>
  <c r="AO20" i="9"/>
  <c r="AY23" i="9"/>
  <c r="AZ25" i="9"/>
  <c r="AH28" i="9"/>
  <c r="AJ22" i="9"/>
  <c r="I26" i="9"/>
  <c r="CR20" i="9"/>
  <c r="CL25" i="9"/>
  <c r="V29" i="9"/>
  <c r="BB22" i="9"/>
  <c r="AH27" i="9"/>
  <c r="X23" i="9"/>
  <c r="CL23" i="9"/>
  <c r="AQ27" i="9"/>
  <c r="I23" i="9"/>
  <c r="T22" i="9"/>
  <c r="BY26" i="9"/>
  <c r="AQ25" i="9"/>
  <c r="BQ26" i="9"/>
  <c r="AK21" i="9"/>
  <c r="K29" i="9"/>
  <c r="AO27" i="9"/>
  <c r="CK23" i="9"/>
  <c r="BC21" i="9"/>
  <c r="BX29" i="9"/>
  <c r="CE28" i="9"/>
  <c r="CC24" i="9"/>
  <c r="S24" i="9"/>
  <c r="T29" i="9"/>
  <c r="Q29" i="9"/>
  <c r="K20" i="9"/>
  <c r="BN28" i="9"/>
  <c r="N25" i="9"/>
  <c r="CM21" i="9"/>
  <c r="BO20" i="9"/>
  <c r="W26" i="9"/>
  <c r="BZ29" i="9"/>
  <c r="F27" i="9"/>
  <c r="BN20" i="9"/>
  <c r="CI24" i="9"/>
  <c r="CC29" i="9"/>
  <c r="BC29" i="9"/>
  <c r="BY24" i="9"/>
  <c r="CH26" i="9"/>
  <c r="AL28" i="9"/>
  <c r="CK24" i="9"/>
  <c r="BO22" i="9"/>
  <c r="CG29" i="9"/>
  <c r="DC12" i="19" s="1"/>
  <c r="BH27" i="9"/>
  <c r="BN23" i="9"/>
  <c r="BN29" i="9"/>
  <c r="BY27" i="9"/>
  <c r="T25" i="9"/>
  <c r="AG25" i="9"/>
  <c r="AA26" i="9"/>
  <c r="K21" i="9"/>
  <c r="BQ25" i="9"/>
  <c r="F28" i="9"/>
  <c r="J22" i="9"/>
  <c r="AK25" i="9"/>
  <c r="AF29" i="9"/>
  <c r="BM28" i="9"/>
  <c r="BW29" i="9"/>
  <c r="BF24" i="9"/>
  <c r="AK24" i="9"/>
  <c r="H28" i="9"/>
  <c r="AJ28" i="9"/>
  <c r="AU22" i="9"/>
  <c r="CC23" i="9"/>
  <c r="CH29" i="9"/>
  <c r="AY28" i="9"/>
  <c r="Z21" i="9"/>
  <c r="BM20" i="9"/>
  <c r="AD25" i="9"/>
  <c r="BU22" i="9"/>
  <c r="BI23" i="9"/>
  <c r="AS22" i="9"/>
  <c r="BT27" i="9"/>
  <c r="BL28" i="9"/>
  <c r="V24" i="9"/>
  <c r="W20" i="9"/>
  <c r="AG27" i="9"/>
  <c r="CB26" i="9"/>
  <c r="AR28" i="9"/>
  <c r="AT29" i="9"/>
  <c r="BM25" i="9"/>
  <c r="AL29" i="9"/>
  <c r="X25" i="9"/>
  <c r="BN26" i="9"/>
  <c r="E23" i="9"/>
  <c r="W25" i="9"/>
  <c r="AI20" i="9"/>
  <c r="BN27" i="9"/>
  <c r="BY20" i="9"/>
  <c r="F25" i="9"/>
  <c r="CN23" i="9"/>
  <c r="CI23" i="9"/>
  <c r="CF26" i="9"/>
  <c r="BM21" i="9"/>
  <c r="AZ26" i="9"/>
  <c r="AO28" i="9"/>
  <c r="M29" i="9"/>
  <c r="AF25" i="9"/>
  <c r="BJ28" i="9"/>
  <c r="CE23" i="9"/>
  <c r="AI27" i="9"/>
  <c r="CN25" i="9"/>
  <c r="BF21" i="9"/>
  <c r="K26" i="9"/>
  <c r="AQ21" i="9"/>
  <c r="Z28" i="9"/>
  <c r="AG26" i="9"/>
  <c r="BL25" i="9"/>
  <c r="N28" i="9"/>
  <c r="AE21" i="9"/>
  <c r="BE28" i="9"/>
  <c r="S20" i="9"/>
  <c r="BP25" i="9"/>
  <c r="AL22" i="9"/>
  <c r="U26" i="9"/>
  <c r="AA27" i="9"/>
  <c r="BN21" i="9"/>
  <c r="CF29" i="9"/>
  <c r="AJ27" i="9"/>
  <c r="AO25" i="9"/>
  <c r="Q25" i="9"/>
  <c r="P27" i="9"/>
  <c r="AA25" i="9"/>
  <c r="CA29" i="9"/>
  <c r="W22" i="9"/>
  <c r="G28" i="9"/>
  <c r="AP27" i="9"/>
  <c r="BR26" i="9"/>
  <c r="BF28" i="9"/>
  <c r="CQ26" i="9"/>
  <c r="BS24" i="9"/>
  <c r="AH22" i="9"/>
  <c r="BD21" i="9"/>
  <c r="AB29" i="9"/>
  <c r="BV28" i="9"/>
  <c r="G27" i="9"/>
  <c r="N21" i="9"/>
  <c r="CR29" i="9"/>
  <c r="BC23" i="9"/>
  <c r="BX24" i="9"/>
  <c r="AM23" i="9"/>
  <c r="BD20" i="9"/>
  <c r="AK20" i="9"/>
  <c r="BN22" i="9"/>
  <c r="BB21" i="9"/>
  <c r="H25" i="9"/>
  <c r="BF27" i="9"/>
  <c r="AB22" i="9"/>
  <c r="AU23" i="9"/>
  <c r="CO24" i="9"/>
  <c r="AK27" i="9"/>
  <c r="AD24" i="9"/>
  <c r="L26" i="9"/>
  <c r="X22" i="9"/>
  <c r="F22" i="9"/>
  <c r="X28" i="9"/>
  <c r="BA29" i="9"/>
  <c r="CL27" i="9"/>
  <c r="CP29" i="9"/>
  <c r="J20" i="9"/>
  <c r="V22" i="9"/>
  <c r="AW23" i="9"/>
  <c r="Q28" i="9"/>
  <c r="AQ28" i="9"/>
  <c r="BT21" i="9"/>
  <c r="BV23" i="9"/>
  <c r="J28" i="9"/>
  <c r="CM22" i="9"/>
  <c r="CH28" i="9"/>
  <c r="CE25" i="9"/>
  <c r="BT23" i="9"/>
  <c r="AA20" i="9"/>
  <c r="AL21" i="9"/>
  <c r="L29" i="9"/>
  <c r="CF22" i="9"/>
  <c r="CC20" i="9"/>
  <c r="AG28" i="9"/>
  <c r="G20" i="9"/>
  <c r="BK25" i="9"/>
  <c r="BG21" i="9"/>
  <c r="BP28" i="9"/>
  <c r="AN22" i="9"/>
  <c r="BF25" i="9"/>
  <c r="AK22" i="9"/>
  <c r="BH23" i="9"/>
  <c r="AS20" i="9"/>
  <c r="CK21" i="9"/>
  <c r="AS29" i="9"/>
  <c r="AH20" i="9"/>
  <c r="CQ23" i="9"/>
  <c r="BK23" i="9"/>
  <c r="BV20" i="9"/>
  <c r="K27" i="9"/>
  <c r="CL28" i="9"/>
  <c r="CI25" i="9"/>
  <c r="BY21" i="9"/>
  <c r="AM29" i="9"/>
  <c r="J21" i="9"/>
  <c r="AV20" i="9"/>
  <c r="BG25" i="9"/>
  <c r="BF20" i="9"/>
  <c r="BG20" i="9"/>
  <c r="AI24" i="9"/>
  <c r="AE23" i="9"/>
  <c r="M22" i="9"/>
  <c r="BB23" i="9"/>
  <c r="AU21" i="9"/>
  <c r="CK26" i="9"/>
  <c r="BD26" i="9"/>
  <c r="BJ21" i="9"/>
  <c r="AX23" i="9"/>
  <c r="AZ22" i="9"/>
  <c r="BP26" i="9"/>
  <c r="BG28" i="9"/>
  <c r="CL22" i="9"/>
  <c r="BZ20" i="9"/>
  <c r="BT25" i="9"/>
  <c r="AD22" i="9"/>
  <c r="CO22" i="9"/>
  <c r="BJ26" i="9"/>
  <c r="AJ26" i="9"/>
  <c r="S23" i="9"/>
  <c r="BR22" i="9"/>
  <c r="AF21" i="9"/>
  <c r="BZ22" i="9"/>
  <c r="CI26" i="9"/>
  <c r="BO21" i="9"/>
  <c r="AN20" i="9"/>
  <c r="BW25" i="9"/>
  <c r="BA20" i="9"/>
  <c r="BE27" i="9"/>
  <c r="BT24" i="9"/>
  <c r="CF25" i="9"/>
  <c r="BU27" i="9"/>
  <c r="Q20" i="9"/>
  <c r="AN21" i="9"/>
  <c r="BT29" i="9"/>
  <c r="BR27" i="9"/>
  <c r="CG27" i="9"/>
  <c r="DC10" i="19" s="1"/>
  <c r="AM26" i="9"/>
  <c r="CG26" i="9"/>
  <c r="DC9" i="19" s="1"/>
  <c r="H22" i="9"/>
  <c r="AQ22" i="9"/>
  <c r="CJ23" i="9"/>
  <c r="CL20" i="9"/>
  <c r="CK28" i="9"/>
  <c r="P25" i="9"/>
  <c r="BU20" i="9"/>
  <c r="BY29" i="9"/>
  <c r="AI25" i="9"/>
  <c r="BI21" i="9"/>
  <c r="AY22" i="9"/>
  <c r="V20" i="9"/>
  <c r="J24" i="9"/>
  <c r="CJ20" i="9"/>
  <c r="BW23" i="9"/>
  <c r="CR22" i="9"/>
  <c r="CM26" i="9"/>
  <c r="BU29" i="9"/>
  <c r="CQ28" i="9"/>
  <c r="CD25" i="9"/>
  <c r="AL23" i="9"/>
  <c r="AZ27" i="9"/>
  <c r="BO29" i="9"/>
  <c r="U24" i="9"/>
  <c r="AJ29" i="9"/>
  <c r="AW28" i="9"/>
  <c r="BK21" i="9"/>
  <c r="AO22" i="9"/>
  <c r="AZ21" i="9"/>
  <c r="CH22" i="9"/>
  <c r="W21" i="9"/>
  <c r="S26" i="9"/>
  <c r="BZ21" i="9"/>
  <c r="CN26" i="9"/>
  <c r="O21" i="9"/>
  <c r="CN22" i="9"/>
  <c r="AV26" i="9"/>
  <c r="BV25" i="9"/>
  <c r="AG24" i="9"/>
  <c r="AA28" i="9"/>
  <c r="CD27" i="9"/>
  <c r="AV27" i="9"/>
  <c r="CJ26" i="9"/>
  <c r="AV25" i="9"/>
  <c r="AZ29" i="9"/>
  <c r="BK28" i="9"/>
  <c r="AQ26" i="9"/>
  <c r="CE21" i="9"/>
  <c r="BL23" i="9"/>
  <c r="O22" i="9"/>
  <c r="G25" i="9"/>
  <c r="N27" i="9"/>
  <c r="CO21" i="9"/>
  <c r="CG21" i="9"/>
  <c r="DC4" i="19" s="1"/>
  <c r="BD28" i="9"/>
  <c r="BY25" i="9"/>
  <c r="BE26" i="9"/>
  <c r="AP25" i="9"/>
  <c r="CH24" i="9"/>
  <c r="N24" i="9"/>
  <c r="AR24" i="9"/>
  <c r="CP27" i="9"/>
  <c r="BE25" i="9"/>
  <c r="O28" i="9"/>
  <c r="AY21" i="9"/>
  <c r="BK29" i="9"/>
  <c r="BC20" i="9"/>
  <c r="U25" i="9"/>
  <c r="AV24" i="9"/>
  <c r="AW24" i="9"/>
  <c r="W24" i="9"/>
  <c r="P29" i="9"/>
  <c r="CA26" i="9"/>
  <c r="BG22" i="9"/>
  <c r="X29" i="9"/>
  <c r="CN28" i="9"/>
  <c r="AK23" i="9"/>
  <c r="AI26" i="9"/>
  <c r="AV23" i="9"/>
  <c r="BA24" i="9"/>
  <c r="CN29" i="9"/>
  <c r="BG29" i="9"/>
  <c r="BQ21" i="9"/>
  <c r="BZ23" i="9"/>
  <c r="AH21" i="9"/>
  <c r="AS26" i="9"/>
  <c r="BO26" i="9"/>
  <c r="BZ27" i="9"/>
  <c r="Z22" i="9"/>
  <c r="AM21" i="9"/>
  <c r="BE29" i="9"/>
  <c r="BL27" i="9"/>
  <c r="CJ28" i="9"/>
  <c r="BI25" i="9"/>
  <c r="BA23" i="9"/>
  <c r="AM24" i="9"/>
  <c r="AF28" i="9"/>
  <c r="O20" i="9"/>
  <c r="CI28" i="9"/>
  <c r="AT24" i="9"/>
  <c r="L27" i="9"/>
  <c r="BJ24" i="9"/>
  <c r="BV21" i="9"/>
  <c r="AX22" i="9"/>
  <c r="Z25" i="9"/>
  <c r="R27" i="9"/>
  <c r="BZ28" i="9"/>
  <c r="CA25" i="9"/>
  <c r="AM28" i="9"/>
  <c r="CB29" i="9"/>
  <c r="V21" i="9"/>
  <c r="CN20" i="9"/>
  <c r="BD27" i="9"/>
  <c r="CA24" i="9"/>
  <c r="AF26" i="9"/>
  <c r="CJ21" i="9"/>
  <c r="V27" i="9"/>
  <c r="BW24" i="9"/>
  <c r="Q24" i="9"/>
  <c r="AB28" i="9"/>
  <c r="BJ25" i="9"/>
  <c r="CI29" i="9"/>
  <c r="BR20" i="9"/>
  <c r="AR29" i="9"/>
  <c r="CD24" i="9"/>
  <c r="AG20" i="9"/>
  <c r="AC21" i="9"/>
  <c r="BN25" i="9"/>
  <c r="W28" i="9"/>
  <c r="AO29" i="9"/>
  <c r="S27" i="9"/>
  <c r="CN21" i="9"/>
  <c r="Y25" i="9"/>
  <c r="H20" i="9"/>
  <c r="AZ28" i="9"/>
  <c r="BL29" i="9"/>
  <c r="M27" i="9"/>
  <c r="CE26" i="9"/>
  <c r="CJ25" i="9"/>
  <c r="BQ22" i="9"/>
  <c r="CJ29" i="9"/>
  <c r="O25" i="9"/>
  <c r="Y27" i="9"/>
  <c r="AD27" i="9"/>
  <c r="CR21" i="9"/>
  <c r="AX24" i="9"/>
  <c r="R28" i="9"/>
  <c r="CF28" i="9"/>
  <c r="BH29" i="9"/>
  <c r="O27" i="9"/>
  <c r="BV22" i="9"/>
  <c r="CD22" i="9"/>
  <c r="BJ23" i="9"/>
  <c r="AD23" i="9"/>
  <c r="F21" i="9"/>
  <c r="BG27" i="9"/>
  <c r="CH23" i="9"/>
  <c r="H21" i="9"/>
  <c r="AV28" i="9"/>
  <c r="BI27" i="9"/>
  <c r="BX21" i="9"/>
  <c r="AV21" i="9"/>
  <c r="L22" i="9"/>
  <c r="BG26" i="9"/>
  <c r="BM22" i="9"/>
  <c r="BA21" i="9"/>
  <c r="S29" i="9"/>
  <c r="CN24" i="9"/>
  <c r="BU25" i="9"/>
  <c r="K28" i="9"/>
  <c r="BT22" i="9"/>
  <c r="AM27" i="9"/>
  <c r="AU29" i="9"/>
  <c r="CD28" i="9"/>
  <c r="AT21" i="9"/>
  <c r="AC26" i="9"/>
  <c r="CG23" i="9"/>
  <c r="DC6" i="19" s="1"/>
  <c r="J27" i="9"/>
  <c r="AT25" i="9"/>
  <c r="BU26" i="9"/>
  <c r="BQ27" i="9"/>
  <c r="AW29" i="9"/>
  <c r="P23" i="9"/>
  <c r="AL27" i="9"/>
  <c r="AE27" i="9"/>
  <c r="Z27" i="9"/>
  <c r="AS23" i="9"/>
  <c r="BS28" i="9"/>
  <c r="CB25" i="9"/>
  <c r="Y22" i="9"/>
  <c r="E28" i="9"/>
  <c r="BC26" i="9"/>
  <c r="F29" i="9"/>
  <c r="AX25" i="9"/>
  <c r="AZ20" i="9"/>
  <c r="BK27" i="9"/>
  <c r="H27" i="9"/>
  <c r="AY25" i="9"/>
  <c r="BM26" i="9"/>
  <c r="BS27" i="9"/>
  <c r="BL22" i="9"/>
  <c r="AA24" i="9"/>
  <c r="R25" i="9"/>
  <c r="AJ21" i="9"/>
  <c r="AY24" i="9"/>
  <c r="F20" i="9"/>
  <c r="CE24" i="9"/>
  <c r="P20" i="9"/>
  <c r="Q26" i="9"/>
  <c r="AL24" i="9"/>
  <c r="BK22" i="9"/>
  <c r="BD29" i="9"/>
  <c r="BI26" i="9"/>
  <c r="AL20" i="9"/>
  <c r="AJ20" i="9"/>
  <c r="L24" i="9"/>
  <c r="AG29" i="9"/>
  <c r="CP22" i="9"/>
  <c r="T24" i="9"/>
  <c r="AO21" i="9"/>
  <c r="AP23" i="9"/>
  <c r="BO27" i="9"/>
  <c r="AK26" i="9"/>
  <c r="CG25" i="9"/>
  <c r="DC8" i="19" s="1"/>
  <c r="BD25" i="9"/>
  <c r="AD28" i="9"/>
  <c r="CO27" i="9"/>
  <c r="P24" i="9"/>
  <c r="X20" i="9"/>
  <c r="AL25" i="9"/>
  <c r="BO24" i="9"/>
  <c r="BZ24" i="9"/>
  <c r="CP25" i="9"/>
  <c r="BT20" i="9"/>
  <c r="AT26" i="9"/>
  <c r="Y21" i="9"/>
  <c r="AD26" i="9"/>
  <c r="J25" i="9"/>
  <c r="AC22" i="9"/>
  <c r="AY26" i="9"/>
  <c r="CE27" i="9"/>
  <c r="CR27" i="9"/>
  <c r="CF23" i="9"/>
  <c r="BG24" i="9"/>
  <c r="CQ25" i="9"/>
  <c r="V26" i="9"/>
  <c r="BL21" i="9"/>
  <c r="Y28" i="9"/>
  <c r="K14" i="5"/>
  <c r="O29" i="9"/>
  <c r="Y20" i="9"/>
  <c r="AE20" i="9"/>
  <c r="CE29" i="9"/>
  <c r="BO23" i="9"/>
  <c r="Y26" i="9"/>
  <c r="L20" i="9"/>
  <c r="CB28" i="9"/>
  <c r="E25" i="9"/>
  <c r="AW21" i="9"/>
  <c r="AI22" i="9"/>
  <c r="AO24" i="9"/>
  <c r="BH21" i="9"/>
  <c r="BF29" i="9"/>
  <c r="CI20" i="9"/>
  <c r="CK27" i="9"/>
  <c r="CA22" i="9"/>
  <c r="M24" i="9"/>
  <c r="AN23" i="9"/>
  <c r="BM24" i="9"/>
  <c r="AJ23" i="9"/>
  <c r="BS26" i="9"/>
  <c r="W29" i="9"/>
  <c r="AH26" i="9"/>
  <c r="K14" i="22"/>
  <c r="BP24" i="9"/>
  <c r="AU26" i="9"/>
  <c r="CP23" i="9"/>
  <c r="BW28" i="9"/>
  <c r="J26" i="9"/>
  <c r="BQ28" i="9"/>
  <c r="AV22" i="9"/>
  <c r="L23" i="9"/>
  <c r="M26" i="9"/>
  <c r="AR20" i="9"/>
  <c r="BC24" i="9"/>
  <c r="BQ23" i="9"/>
  <c r="U29" i="9"/>
  <c r="BQ29" i="9"/>
  <c r="CF20" i="9"/>
  <c r="S22" i="9"/>
  <c r="T28" i="9"/>
  <c r="AI28" i="9"/>
  <c r="AY27" i="9"/>
  <c r="Y29" i="9"/>
  <c r="CH27" i="9"/>
  <c r="H24" i="9"/>
  <c r="P28" i="9"/>
  <c r="CB20" i="9"/>
  <c r="AC28" i="9"/>
  <c r="BV27" i="9"/>
  <c r="AO26" i="9"/>
  <c r="AA29" i="9"/>
  <c r="BA26" i="9"/>
  <c r="AL26" i="9"/>
  <c r="AF20" i="9"/>
  <c r="E27" i="9"/>
  <c r="Z20" i="9"/>
  <c r="BX22" i="9"/>
  <c r="CH25" i="9"/>
  <c r="M20" i="9"/>
  <c r="BP29" i="9"/>
  <c r="AZ23" i="9"/>
  <c r="BH20" i="9"/>
  <c r="AM22" i="9"/>
  <c r="AW25" i="9"/>
  <c r="AT20" i="9"/>
  <c r="BS25" i="9"/>
  <c r="S28" i="9"/>
  <c r="BB28" i="9"/>
  <c r="BS23" i="9"/>
  <c r="J29" i="9"/>
  <c r="CE20" i="9"/>
  <c r="BM27" i="9"/>
  <c r="BH25" i="9"/>
  <c r="BU23" i="9"/>
  <c r="BB20" i="9"/>
  <c r="AC27" i="9"/>
  <c r="AB27" i="9"/>
  <c r="BE23" i="9"/>
  <c r="BC27" i="9"/>
  <c r="BE20" i="9"/>
  <c r="CP28" i="9"/>
  <c r="BR25" i="9"/>
  <c r="U23" i="9"/>
  <c r="T23" i="9"/>
  <c r="BM23" i="9"/>
  <c r="CM27" i="9"/>
  <c r="CA28" i="9"/>
  <c r="G26" i="9"/>
  <c r="BP23" i="9"/>
  <c r="CC27" i="9"/>
  <c r="CQ24" i="9"/>
  <c r="CC21" i="9"/>
  <c r="CJ22" i="9"/>
  <c r="BX23" i="9"/>
  <c r="AJ24" i="9"/>
  <c r="S25" i="9"/>
  <c r="CL26" i="9"/>
  <c r="CN27" i="9"/>
  <c r="AW22" i="9"/>
  <c r="BJ29" i="9"/>
  <c r="AU27" i="9"/>
  <c r="BJ22" i="9"/>
  <c r="BI20" i="9"/>
  <c r="AC25" i="9"/>
  <c r="W27" i="9"/>
  <c r="E26" i="9"/>
  <c r="BL26" i="9"/>
  <c r="AT27" i="9"/>
  <c r="Y24" i="9"/>
  <c r="AN28" i="9"/>
  <c r="AC20" i="9"/>
  <c r="CI22" i="9"/>
  <c r="CA21" i="9"/>
  <c r="AT23" i="9"/>
  <c r="AX21" i="9"/>
  <c r="H23" i="9"/>
  <c r="CI21" i="9"/>
  <c r="CG28" i="9"/>
  <c r="DC11" i="19" s="1"/>
  <c r="AN26" i="9"/>
  <c r="BA25" i="9"/>
  <c r="AI23" i="9"/>
  <c r="Z24" i="9"/>
  <c r="M28" i="9"/>
  <c r="L25" i="9"/>
  <c r="V25" i="9"/>
  <c r="L28" i="9"/>
  <c r="AG23" i="9"/>
  <c r="AI21" i="9"/>
  <c r="AF22" i="9"/>
  <c r="H29" i="9"/>
  <c r="AC24" i="9"/>
  <c r="AG21" i="9"/>
  <c r="AD21" i="9"/>
  <c r="AU25" i="9"/>
  <c r="AB20" i="9"/>
  <c r="CM23" i="9"/>
  <c r="BW22" i="9"/>
  <c r="BF22" i="9"/>
  <c r="AP28" i="9"/>
  <c r="BL24" i="9"/>
  <c r="CA20" i="9"/>
  <c r="R20" i="9"/>
  <c r="CJ27" i="9"/>
  <c r="BS22" i="9"/>
  <c r="BX27" i="9"/>
  <c r="CR23" i="9"/>
  <c r="BT26" i="9"/>
  <c r="AE24" i="9"/>
  <c r="AU24" i="9"/>
  <c r="CB21" i="9"/>
  <c r="R29" i="9"/>
  <c r="CR28" i="9"/>
  <c r="BH24" i="9"/>
  <c r="AC23" i="9"/>
  <c r="CD29" i="9"/>
  <c r="BY28" i="9"/>
  <c r="BK24" i="9"/>
  <c r="AF23" i="9"/>
  <c r="AI29" i="9"/>
  <c r="BP22" i="9"/>
  <c r="E21" i="9"/>
  <c r="AE29" i="9"/>
  <c r="O23" i="9"/>
  <c r="CO23" i="9"/>
  <c r="I29" i="9"/>
  <c r="CB23" i="9"/>
  <c r="BX20" i="9"/>
  <c r="CM20" i="9"/>
  <c r="BJ20" i="9"/>
  <c r="R26" i="9"/>
  <c r="X21" i="9"/>
  <c r="BP20" i="9"/>
  <c r="CA23" i="9"/>
  <c r="AR27" i="9"/>
  <c r="CC28" i="9"/>
  <c r="BY22" i="9"/>
  <c r="AT22" i="9"/>
  <c r="BE21" i="9"/>
  <c r="CM24" i="9"/>
  <c r="AR22" i="9"/>
  <c r="AN27" i="9"/>
  <c r="BB24" i="9"/>
  <c r="AX28" i="9"/>
  <c r="H26" i="9"/>
  <c r="N29" i="9"/>
  <c r="BB29" i="9"/>
  <c r="N23" i="9"/>
  <c r="AR23" i="9"/>
  <c r="BR21" i="9"/>
  <c r="CQ22" i="9"/>
  <c r="AZ24" i="9"/>
  <c r="AW26" i="9"/>
  <c r="CC25" i="9"/>
  <c r="U27" i="9"/>
  <c r="BZ25" i="9"/>
  <c r="CH21" i="9"/>
  <c r="AX27" i="9"/>
  <c r="V28" i="9"/>
  <c r="AB21" i="9"/>
  <c r="L21" i="9"/>
  <c r="K23" i="9"/>
  <c r="BX25" i="9"/>
  <c r="CQ27" i="9"/>
  <c r="BB27" i="9"/>
  <c r="Q27" i="9"/>
  <c r="AF24" i="9"/>
  <c r="CF24" i="9"/>
  <c r="AH29" i="9"/>
  <c r="BD23" i="9"/>
  <c r="BR29" i="9"/>
  <c r="K14" i="15"/>
  <c r="X27" i="9"/>
  <c r="N22" i="9"/>
  <c r="I20" i="9"/>
  <c r="AS25" i="9"/>
  <c r="BJ27" i="9"/>
  <c r="AB23" i="9"/>
  <c r="O24" i="9"/>
  <c r="AP29" i="9"/>
  <c r="AP21" i="9"/>
  <c r="AP24" i="9"/>
  <c r="BK20" i="9"/>
  <c r="CO29" i="9"/>
  <c r="AG22" i="9"/>
  <c r="AP20" i="9"/>
  <c r="BB26" i="9"/>
  <c r="AY29" i="9"/>
  <c r="M25" i="9"/>
  <c r="T27" i="9"/>
  <c r="K22" i="9"/>
  <c r="AX29" i="9"/>
  <c r="AU28" i="9"/>
  <c r="T21" i="9"/>
  <c r="AS28" i="9"/>
  <c r="CL21" i="9"/>
  <c r="AR26" i="9"/>
  <c r="K24" i="9"/>
  <c r="AQ24" i="9"/>
  <c r="BF26" i="9"/>
  <c r="BA27" i="9"/>
  <c r="CR24" i="9"/>
  <c r="AT28" i="9"/>
  <c r="AN29" i="9"/>
  <c r="I27" i="9"/>
  <c r="AK28" i="9"/>
  <c r="U22" i="9"/>
  <c r="CM29" i="9"/>
  <c r="AX26" i="9"/>
  <c r="Z23" i="9"/>
  <c r="AJ25" i="9"/>
  <c r="AM25" i="9"/>
  <c r="Q23" i="9"/>
  <c r="CK22" i="9"/>
  <c r="AU20" i="9"/>
  <c r="AE22" i="9"/>
  <c r="BA5" i="19" s="1"/>
  <c r="BS20" i="9"/>
  <c r="BO25" i="9"/>
  <c r="BW26" i="9"/>
  <c r="W23" i="9"/>
  <c r="AH24" i="9"/>
  <c r="Q22" i="9"/>
  <c r="T20" i="9"/>
  <c r="CM28" i="9"/>
  <c r="AV29"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9" i="9"/>
  <c r="L8" i="9"/>
  <c r="P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400" i="14"/>
  <c r="K55" i="9"/>
  <c r="BU55" i="9"/>
  <c r="BW55" i="9"/>
  <c r="I96" i="14"/>
  <c r="J1692" i="21"/>
  <c r="H514" i="14"/>
  <c r="H134" i="14"/>
  <c r="P55" i="9"/>
  <c r="BL55" i="9"/>
  <c r="H1882" i="22"/>
  <c r="CA55" i="9"/>
  <c r="S55" i="9"/>
  <c r="G96" i="14"/>
  <c r="E55" i="9"/>
  <c r="CD55" i="9"/>
  <c r="CQ55" i="9"/>
  <c r="H172" i="15"/>
  <c r="CG55" i="9"/>
  <c r="I172" i="14"/>
  <c r="AT55" i="9"/>
  <c r="BH55" i="9"/>
  <c r="AZ55" i="9"/>
  <c r="AY55" i="9"/>
  <c r="CK55" i="9"/>
  <c r="BC55" i="9"/>
  <c r="G134" i="14"/>
  <c r="G1692" i="21"/>
  <c r="J704" i="14"/>
  <c r="G628" i="14"/>
  <c r="CP55" i="9"/>
  <c r="G55" i="9"/>
  <c r="H134" i="15"/>
  <c r="J210" i="14"/>
  <c r="Z55" i="9"/>
  <c r="AJ55" i="9"/>
  <c r="H286" i="14"/>
  <c r="F134" i="15"/>
  <c r="F1692" i="21"/>
  <c r="O55" i="9"/>
  <c r="AR55" i="9"/>
  <c r="AW55" i="9"/>
  <c r="I704" i="14"/>
  <c r="J134" i="15"/>
  <c r="AK55" i="9"/>
  <c r="G362" i="14"/>
  <c r="F286" i="14"/>
  <c r="F55" i="9"/>
  <c r="F324" i="14"/>
  <c r="N55" i="9"/>
  <c r="AU55" i="9"/>
  <c r="CR55" i="9"/>
  <c r="CE55" i="9"/>
  <c r="J1882" i="22"/>
  <c r="I362" i="14"/>
  <c r="AI55" i="9"/>
  <c r="BB55" i="9"/>
  <c r="F666" i="14"/>
  <c r="BZ55" i="9"/>
  <c r="AL55" i="9"/>
  <c r="F362" i="14"/>
  <c r="AD55" i="9"/>
  <c r="I514" i="14"/>
  <c r="J362" i="14"/>
  <c r="J666" i="14"/>
  <c r="BA55" i="9"/>
  <c r="BE55" i="9"/>
  <c r="F134" i="14"/>
  <c r="V55" i="9"/>
  <c r="CH55" i="9"/>
  <c r="F172" i="14"/>
  <c r="G172" i="15"/>
  <c r="CM55" i="9"/>
  <c r="H55" i="9"/>
  <c r="BY55" i="9"/>
  <c r="J55" i="9"/>
  <c r="AB55" i="9"/>
  <c r="CC55" i="9"/>
  <c r="F1882" i="22"/>
  <c r="F514" i="14"/>
  <c r="BK55" i="9"/>
  <c r="J514" i="14"/>
  <c r="AV55" i="9"/>
  <c r="H666" i="14"/>
  <c r="G1882" i="22"/>
  <c r="CO55" i="9"/>
  <c r="BO55" i="9"/>
  <c r="J286" i="14"/>
  <c r="I286" i="14"/>
  <c r="I172" i="15"/>
  <c r="I248" i="14"/>
  <c r="G324" i="14"/>
  <c r="CN55" i="9"/>
  <c r="AP55" i="9"/>
  <c r="I666" i="14"/>
  <c r="G134" i="15"/>
  <c r="I1692" i="21"/>
  <c r="W55" i="9"/>
  <c r="F210" i="14"/>
  <c r="F248" i="14"/>
  <c r="BM55" i="9"/>
  <c r="BN55" i="9"/>
  <c r="I628" i="14"/>
  <c r="I134" i="15"/>
  <c r="H704" i="14"/>
  <c r="F704" i="14"/>
  <c r="Y55" i="9"/>
  <c r="H210" i="14"/>
  <c r="CL55" i="9"/>
  <c r="J96" i="14"/>
  <c r="I134" i="14"/>
  <c r="L55" i="9"/>
  <c r="BF55" i="9"/>
  <c r="BD55" i="9"/>
  <c r="AC55" i="9"/>
  <c r="G704" i="14"/>
  <c r="BX55" i="9"/>
  <c r="BT55" i="9"/>
  <c r="G400" i="14"/>
  <c r="J324" i="14"/>
  <c r="AS55" i="9"/>
  <c r="BS55" i="9"/>
  <c r="BJ55" i="9"/>
  <c r="G666" i="14"/>
  <c r="G248" i="14"/>
  <c r="G514" i="14"/>
  <c r="AE55" i="9"/>
  <c r="CJ55" i="9"/>
  <c r="T55" i="9"/>
  <c r="BV55" i="9"/>
  <c r="G172" i="14"/>
  <c r="H628" i="14"/>
  <c r="X55" i="9"/>
  <c r="BQ55" i="9"/>
  <c r="H248" i="14"/>
  <c r="H324" i="14"/>
  <c r="J628" i="14"/>
  <c r="AN55" i="9"/>
  <c r="I324" i="14"/>
  <c r="BI55" i="9"/>
  <c r="AA55" i="9"/>
  <c r="G286" i="14"/>
  <c r="M55" i="9"/>
  <c r="AH55" i="9"/>
  <c r="AX55" i="9"/>
  <c r="AO55" i="9"/>
  <c r="F172" i="15"/>
  <c r="H172" i="14"/>
  <c r="J248" i="14"/>
  <c r="H400" i="14"/>
  <c r="AG55" i="9"/>
  <c r="U55" i="9"/>
  <c r="H1692" i="21"/>
  <c r="R55" i="9"/>
  <c r="AF55" i="9"/>
  <c r="CI55" i="9"/>
  <c r="I1882" i="22"/>
  <c r="F628" i="14"/>
  <c r="G210" i="14"/>
  <c r="BR55" i="9"/>
  <c r="J400" i="14"/>
  <c r="I210" i="14"/>
  <c r="CF55" i="9"/>
  <c r="J172" i="14"/>
  <c r="CB55" i="9"/>
  <c r="J134" i="14"/>
  <c r="F400" i="14"/>
  <c r="AQ55" i="9"/>
  <c r="J172" i="15"/>
  <c r="BG55" i="9"/>
  <c r="AM55" i="9"/>
  <c r="H362" i="14"/>
  <c r="Q55" i="9"/>
  <c r="F96" i="14"/>
  <c r="BP55" i="9"/>
  <c r="H96"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008" i="22"/>
  <c r="H1844" i="22"/>
  <c r="J970" i="21"/>
  <c r="J1350" i="21"/>
  <c r="H1654" i="21"/>
  <c r="F1426" i="22"/>
  <c r="J1844" i="22"/>
  <c r="F1654" i="21"/>
  <c r="I1540" i="22"/>
  <c r="H1008" i="22"/>
  <c r="G1578" i="22"/>
  <c r="I1008" i="22"/>
  <c r="G1540" i="22"/>
  <c r="I1350" i="21"/>
  <c r="J1616" i="21"/>
  <c r="J1654" i="21"/>
  <c r="I970" i="22"/>
  <c r="F1540" i="22"/>
  <c r="G1654" i="21"/>
  <c r="I1616" i="21"/>
  <c r="F970" i="21"/>
  <c r="F1122" i="22"/>
  <c r="F1350" i="21"/>
  <c r="I1578" i="22"/>
  <c r="F970" i="22"/>
  <c r="H970" i="22"/>
  <c r="F1616" i="21"/>
  <c r="G1844" i="22"/>
  <c r="H1350" i="21"/>
  <c r="J1426" i="22"/>
  <c r="F1578" i="22"/>
  <c r="I1122" i="22"/>
  <c r="G1008" i="22"/>
  <c r="H1616" i="21"/>
  <c r="H1426" i="22"/>
  <c r="J1540" i="22"/>
  <c r="G970" i="22"/>
  <c r="J970" i="22"/>
  <c r="H1122" i="22"/>
  <c r="J1578" i="22"/>
  <c r="F1008" i="22"/>
  <c r="H1540" i="22"/>
  <c r="G1350" i="21"/>
  <c r="H970" i="21"/>
  <c r="G970" i="21"/>
  <c r="I1844" i="22"/>
  <c r="I970" i="21"/>
  <c r="G1426" i="22"/>
  <c r="F1844" i="22"/>
  <c r="G1616" i="21"/>
  <c r="G1122" i="22"/>
  <c r="I1426" i="22"/>
  <c r="H1578" i="22"/>
  <c r="J1122" i="22"/>
  <c r="I1654"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666" i="22"/>
  <c r="H1236" i="22"/>
  <c r="F210" i="15"/>
  <c r="I1312" i="22"/>
  <c r="J1084" i="22"/>
  <c r="F1084" i="21"/>
  <c r="H932" i="21"/>
  <c r="F1350" i="22"/>
  <c r="G20" i="15"/>
  <c r="I1046" i="22"/>
  <c r="G210" i="15"/>
  <c r="F1464" i="21"/>
  <c r="G1312" i="22"/>
  <c r="J438" i="22"/>
  <c r="I1084" i="22"/>
  <c r="H286" i="21"/>
  <c r="H1084" i="21"/>
  <c r="F1388" i="21"/>
  <c r="G1692" i="22"/>
  <c r="F248" i="21"/>
  <c r="F20" i="5"/>
  <c r="H1464" i="22"/>
  <c r="I248" i="22"/>
  <c r="G438" i="14"/>
  <c r="I134" i="21"/>
  <c r="J1236" i="21"/>
  <c r="F1312" i="22"/>
  <c r="J400" i="22"/>
  <c r="F58" i="14"/>
  <c r="I514" i="21"/>
  <c r="H780" i="21"/>
  <c r="H58" i="13"/>
  <c r="J20" i="13"/>
  <c r="F134" i="21"/>
  <c r="G210" i="5"/>
  <c r="H666" i="22"/>
  <c r="I400" i="21"/>
  <c r="G324" i="22"/>
  <c r="H248" i="22"/>
  <c r="I324" i="22"/>
  <c r="J58" i="22"/>
  <c r="I20" i="13"/>
  <c r="G1198" i="21"/>
  <c r="H590" i="22"/>
  <c r="I96" i="22"/>
  <c r="I1008" i="21"/>
  <c r="J1388" i="22"/>
  <c r="I286" i="22"/>
  <c r="H1806" i="22"/>
  <c r="J552" i="22"/>
  <c r="I1198" i="22"/>
  <c r="G476" i="21"/>
  <c r="G134" i="21"/>
  <c r="F1806" i="22"/>
  <c r="J362" i="22"/>
  <c r="F58" i="13"/>
  <c r="G1426" i="21"/>
  <c r="G1084" i="22"/>
  <c r="G818" i="21"/>
  <c r="H96" i="22"/>
  <c r="H96" i="13"/>
  <c r="G1198" i="22"/>
  <c r="H286" i="22"/>
  <c r="I438" i="21"/>
  <c r="I476" i="14"/>
  <c r="J1730" i="22"/>
  <c r="G58" i="15"/>
  <c r="J1502" i="21"/>
  <c r="I1464" i="21"/>
  <c r="G1388" i="21"/>
  <c r="F286" i="22"/>
  <c r="G58" i="13"/>
  <c r="I1046" i="21"/>
  <c r="F894" i="21"/>
  <c r="I666" i="21"/>
  <c r="I1350" i="22"/>
  <c r="F1274" i="22"/>
  <c r="F1046" i="21"/>
  <c r="J1768" i="22"/>
  <c r="I1236" i="21"/>
  <c r="H514" i="22"/>
  <c r="H96" i="5"/>
  <c r="H134" i="21"/>
  <c r="G172" i="22"/>
  <c r="F1388" i="22"/>
  <c r="H628" i="21"/>
  <c r="F1616" i="22"/>
  <c r="I932" i="22"/>
  <c r="I780" i="21"/>
  <c r="I96" i="21"/>
  <c r="H1046" i="21"/>
  <c r="F20" i="22"/>
  <c r="I1768" i="22"/>
  <c r="H1768" i="22"/>
  <c r="I20" i="21"/>
  <c r="F20" i="14"/>
  <c r="J96" i="5"/>
  <c r="G58" i="21"/>
  <c r="F20" i="18"/>
  <c r="J742" i="21"/>
  <c r="J324" i="22"/>
  <c r="I172" i="21"/>
  <c r="J96" i="13"/>
  <c r="G134" i="22"/>
  <c r="J362" i="21"/>
  <c r="G1046" i="21"/>
  <c r="F20" i="13"/>
  <c r="G1768" i="22"/>
  <c r="H590" i="21"/>
  <c r="F1198" i="22"/>
  <c r="G286" i="21"/>
  <c r="I400" i="22"/>
  <c r="J1160" i="22"/>
  <c r="H894" i="22"/>
  <c r="G666" i="21"/>
  <c r="J172" i="22"/>
  <c r="H666" i="21"/>
  <c r="G400" i="21"/>
  <c r="H1616" i="22"/>
  <c r="I1312" i="21"/>
  <c r="F514" i="21"/>
  <c r="J286" i="22"/>
  <c r="I590" i="22"/>
  <c r="F818" i="21"/>
  <c r="F1730" i="22"/>
  <c r="J1274" i="22"/>
  <c r="G476" i="22"/>
  <c r="F20" i="21"/>
  <c r="G96" i="21"/>
  <c r="J590" i="14"/>
  <c r="G96" i="15"/>
  <c r="J1046" i="22"/>
  <c r="F438" i="22"/>
  <c r="H324" i="21"/>
  <c r="H172" i="5"/>
  <c r="G20" i="14"/>
  <c r="H1730" i="22"/>
  <c r="F96" i="15"/>
  <c r="F362" i="21"/>
  <c r="H210" i="15"/>
  <c r="H1198" i="22"/>
  <c r="J58" i="21"/>
  <c r="G438" i="22"/>
  <c r="G1502" i="22"/>
  <c r="J1654" i="22"/>
  <c r="I1692" i="22"/>
  <c r="H134" i="18"/>
  <c r="I20" i="22"/>
  <c r="G1464" i="21"/>
  <c r="I780" i="22"/>
  <c r="H932" i="22"/>
  <c r="H58" i="21"/>
  <c r="F1236" i="21"/>
  <c r="J1198" i="21"/>
  <c r="G1236" i="21"/>
  <c r="F780" i="21"/>
  <c r="G58" i="18"/>
  <c r="F172" i="18"/>
  <c r="I742" i="21"/>
  <c r="H438" i="22"/>
  <c r="I932" i="21"/>
  <c r="J134" i="22"/>
  <c r="G1274" i="22"/>
  <c r="J58" i="18"/>
  <c r="J1274" i="21"/>
  <c r="H1388" i="22"/>
  <c r="G20" i="13"/>
  <c r="J400" i="21"/>
  <c r="H552" i="21"/>
  <c r="F1502" i="21"/>
  <c r="H172" i="21"/>
  <c r="G96" i="13"/>
  <c r="I134" i="5"/>
  <c r="G20" i="18"/>
  <c r="H134" i="22"/>
  <c r="F1464" i="22"/>
  <c r="G172" i="21"/>
  <c r="G248" i="15"/>
  <c r="J20" i="14"/>
  <c r="F96" i="5"/>
  <c r="I134" i="22"/>
  <c r="I1160" i="21"/>
  <c r="J58" i="13"/>
  <c r="H58" i="22"/>
  <c r="F552" i="21"/>
  <c r="H628" i="22"/>
  <c r="J438" i="14"/>
  <c r="J324" i="15"/>
  <c r="G1578" i="21"/>
  <c r="G514" i="21"/>
  <c r="H58" i="5"/>
  <c r="G780" i="21"/>
  <c r="I818" i="22"/>
  <c r="F742" i="21"/>
  <c r="F856" i="22"/>
  <c r="I286" i="15"/>
  <c r="G438" i="21"/>
  <c r="H476" i="21"/>
  <c r="J1540" i="21"/>
  <c r="I1198" i="21"/>
  <c r="I58" i="22"/>
  <c r="H1236" i="21"/>
  <c r="H590" i="14"/>
  <c r="J894" i="21"/>
  <c r="G1084" i="21"/>
  <c r="I666" i="22"/>
  <c r="F286" i="15"/>
  <c r="F58" i="15"/>
  <c r="H286" i="15"/>
  <c r="I704" i="22"/>
  <c r="F894" i="22"/>
  <c r="G856" i="22"/>
  <c r="H476" i="14"/>
  <c r="I96" i="15"/>
  <c r="H1540" i="21"/>
  <c r="H210" i="22"/>
  <c r="I438" i="22"/>
  <c r="H248" i="21"/>
  <c r="J552" i="21"/>
  <c r="G58" i="5"/>
  <c r="G1160" i="22"/>
  <c r="H134" i="5"/>
  <c r="H742" i="21"/>
  <c r="H552" i="22"/>
  <c r="F1236" i="22"/>
  <c r="G932" i="21"/>
  <c r="J20" i="5"/>
  <c r="H20" i="13"/>
  <c r="H20" i="5"/>
  <c r="F1692" i="22"/>
  <c r="G324" i="21"/>
  <c r="J324" i="21"/>
  <c r="F932" i="21"/>
  <c r="F362" i="22"/>
  <c r="G590" i="21"/>
  <c r="F20" i="15"/>
  <c r="H1198" i="21"/>
  <c r="G172" i="18"/>
  <c r="H20" i="21"/>
  <c r="I1274" i="22"/>
  <c r="I96" i="13"/>
  <c r="I210" i="15"/>
  <c r="G172" i="5"/>
  <c r="H1464" i="21"/>
  <c r="H704" i="22"/>
  <c r="I856" i="21"/>
  <c r="H1160" i="22"/>
  <c r="H362" i="22"/>
  <c r="G134" i="18"/>
  <c r="H704" i="21"/>
  <c r="F1540" i="21"/>
  <c r="H1008" i="21"/>
  <c r="G20" i="5"/>
  <c r="J1388" i="21"/>
  <c r="G666" i="22"/>
  <c r="F248" i="22"/>
  <c r="J210" i="15"/>
  <c r="F552" i="14"/>
  <c r="I58" i="21"/>
  <c r="H552" i="14"/>
  <c r="I96" i="18"/>
  <c r="F1008" i="21"/>
  <c r="J172" i="21"/>
  <c r="J248" i="22"/>
  <c r="H856" i="21"/>
  <c r="F96" i="22"/>
  <c r="F1426" i="21"/>
  <c r="J210" i="21"/>
  <c r="F1198" i="21"/>
  <c r="J96" i="15"/>
  <c r="J96" i="21"/>
  <c r="H400" i="22"/>
  <c r="J476" i="22"/>
  <c r="G1350" i="22"/>
  <c r="F210" i="5"/>
  <c r="H362" i="21"/>
  <c r="G58" i="22"/>
  <c r="I210" i="5"/>
  <c r="G58" i="14"/>
  <c r="I894" i="21"/>
  <c r="I20" i="18"/>
  <c r="H514" i="21"/>
  <c r="F818" i="22"/>
  <c r="I172" i="18"/>
  <c r="J134" i="21"/>
  <c r="F932" i="22"/>
  <c r="H894" i="21"/>
  <c r="J1464" i="21"/>
  <c r="G514" i="22"/>
  <c r="G1008" i="21"/>
  <c r="F666" i="22"/>
  <c r="F704" i="22"/>
  <c r="G780" i="22"/>
  <c r="I742" i="22"/>
  <c r="F96" i="18"/>
  <c r="J856" i="21"/>
  <c r="I590" i="14"/>
  <c r="J1806" i="22"/>
  <c r="G628" i="21"/>
  <c r="I704" i="21"/>
  <c r="F1122" i="21"/>
  <c r="F856" i="21"/>
  <c r="F628" i="21"/>
  <c r="G248" i="21"/>
  <c r="I362" i="21"/>
  <c r="I1502" i="22"/>
  <c r="G20" i="21"/>
  <c r="J58" i="14"/>
  <c r="H1426" i="21"/>
  <c r="J210" i="5"/>
  <c r="J1008" i="21"/>
  <c r="I552" i="21"/>
  <c r="G704" i="21"/>
  <c r="G96" i="22"/>
  <c r="F134" i="18"/>
  <c r="I590" i="21"/>
  <c r="H20" i="22"/>
  <c r="F628" i="22"/>
  <c r="J20" i="22"/>
  <c r="H248" i="15"/>
  <c r="G324" i="15"/>
  <c r="I1388" i="21"/>
  <c r="I20" i="14"/>
  <c r="H1692" i="22"/>
  <c r="F58" i="5"/>
  <c r="J286" i="21"/>
  <c r="J1198" i="22"/>
  <c r="F552" i="22"/>
  <c r="J514" i="21"/>
  <c r="H96" i="18"/>
  <c r="H58" i="14"/>
  <c r="I324" i="15"/>
  <c r="G894" i="22"/>
  <c r="J1578" i="21"/>
  <c r="H20" i="15"/>
  <c r="I20" i="5"/>
  <c r="F514" i="22"/>
  <c r="H324" i="22"/>
  <c r="J134" i="18"/>
  <c r="I1388" i="22"/>
  <c r="F1084" i="22"/>
  <c r="J932" i="22"/>
  <c r="J134" i="5"/>
  <c r="I286" i="21"/>
  <c r="J704" i="21"/>
  <c r="J172" i="5"/>
  <c r="F1768" i="22"/>
  <c r="I134" i="18"/>
  <c r="J1312" i="22"/>
  <c r="J210" i="22"/>
  <c r="I248" i="21"/>
  <c r="G210" i="22"/>
  <c r="J1160" i="21"/>
  <c r="I58" i="5"/>
  <c r="G552" i="14"/>
  <c r="G628" i="22"/>
  <c r="F400" i="21"/>
  <c r="J628" i="21"/>
  <c r="H1502" i="22"/>
  <c r="J96" i="18"/>
  <c r="J590" i="22"/>
  <c r="F1312" i="21"/>
  <c r="G1806" i="22"/>
  <c r="J666" i="21"/>
  <c r="H1578" i="21"/>
  <c r="G552" i="22"/>
  <c r="H856" i="22"/>
  <c r="G1616" i="22"/>
  <c r="G742" i="21"/>
  <c r="I58" i="18"/>
  <c r="G476" i="14"/>
  <c r="F210" i="22"/>
  <c r="I1616" i="22"/>
  <c r="J1350" i="22"/>
  <c r="H58" i="18"/>
  <c r="I1578" i="21"/>
  <c r="F248" i="15"/>
  <c r="G362" i="22"/>
  <c r="I552" i="22"/>
  <c r="H20" i="14"/>
  <c r="G1654" i="22"/>
  <c r="G1046" i="22"/>
  <c r="I362" i="22"/>
  <c r="F742" i="22"/>
  <c r="I476" i="22"/>
  <c r="J932" i="21"/>
  <c r="F590" i="14"/>
  <c r="F1578" i="21"/>
  <c r="F438" i="14"/>
  <c r="F324" i="21"/>
  <c r="G932" i="22"/>
  <c r="I628" i="21"/>
  <c r="J552" i="14"/>
  <c r="H438" i="21"/>
  <c r="I248" i="15"/>
  <c r="G362" i="21"/>
  <c r="G1730" i="22"/>
  <c r="I476" i="21"/>
  <c r="F58" i="21"/>
  <c r="G742" i="22"/>
  <c r="J58" i="5"/>
  <c r="I172" i="22"/>
  <c r="H1274" i="21"/>
  <c r="G1160" i="21"/>
  <c r="J20" i="18"/>
  <c r="G96" i="5"/>
  <c r="J172" i="18"/>
  <c r="H172" i="18"/>
  <c r="F476" i="22"/>
  <c r="I20" i="15"/>
  <c r="J780" i="22"/>
  <c r="F58" i="18"/>
  <c r="G1388" i="22"/>
  <c r="F666" i="21"/>
  <c r="J856" i="22"/>
  <c r="H400" i="21"/>
  <c r="I1502" i="21"/>
  <c r="F96" i="13"/>
  <c r="G248" i="22"/>
  <c r="J20" i="15"/>
  <c r="H1502" i="21"/>
  <c r="J58" i="15"/>
  <c r="F58" i="22"/>
  <c r="I856" i="22"/>
  <c r="J628" i="22"/>
  <c r="J894" i="22"/>
  <c r="I1084" i="21"/>
  <c r="F476" i="21"/>
  <c r="H1388" i="21"/>
  <c r="J742" i="22"/>
  <c r="H818" i="22"/>
  <c r="I894" i="22"/>
  <c r="J248" i="15"/>
  <c r="I552" i="14"/>
  <c r="J476" i="14"/>
  <c r="F704" i="21"/>
  <c r="G1464" i="22"/>
  <c r="I58" i="13"/>
  <c r="H324" i="15"/>
  <c r="H818" i="21"/>
  <c r="J1312" i="21"/>
  <c r="F590" i="22"/>
  <c r="G818" i="22"/>
  <c r="I628" i="22"/>
  <c r="H742" i="22"/>
  <c r="I172" i="5"/>
  <c r="F1046" i="22"/>
  <c r="H780" i="22"/>
  <c r="J1046" i="21"/>
  <c r="I514" i="22"/>
  <c r="J780" i="21"/>
  <c r="I210" i="21"/>
  <c r="I1806" i="22"/>
  <c r="F590" i="21"/>
  <c r="H1046" i="22"/>
  <c r="G1502" i="21"/>
  <c r="H172" i="22"/>
  <c r="J590" i="21"/>
  <c r="G856" i="21"/>
  <c r="J818" i="22"/>
  <c r="I1274" i="21"/>
  <c r="F1160" i="22"/>
  <c r="G552" i="21"/>
  <c r="H476" i="22"/>
  <c r="I1730" i="22"/>
  <c r="F780" i="22"/>
  <c r="F172" i="5"/>
  <c r="H1160" i="21"/>
  <c r="I438" i="14"/>
  <c r="G210" i="21"/>
  <c r="G96" i="18"/>
  <c r="J1616" i="22"/>
  <c r="I818" i="21"/>
  <c r="H1274" i="22"/>
  <c r="J476" i="21"/>
  <c r="I58" i="15"/>
  <c r="F96" i="21"/>
  <c r="G286" i="15"/>
  <c r="J248" i="21"/>
  <c r="I1160" i="22"/>
  <c r="J1236" i="22"/>
  <c r="G1540" i="21"/>
  <c r="H20" i="18"/>
  <c r="I210" i="22"/>
  <c r="I1654" i="22"/>
  <c r="J1426" i="21"/>
  <c r="J704" i="22"/>
  <c r="H1350" i="22"/>
  <c r="J96" i="22"/>
  <c r="I1426" i="21"/>
  <c r="H96" i="21"/>
  <c r="G400" i="22"/>
  <c r="G1122" i="21"/>
  <c r="I58" i="14"/>
  <c r="H438" i="14"/>
  <c r="H210" i="5"/>
  <c r="I1236" i="22"/>
  <c r="G134" i="5"/>
  <c r="J1692" i="22"/>
  <c r="J1122" i="21"/>
  <c r="H96" i="15"/>
  <c r="G894" i="21"/>
  <c r="F324" i="15"/>
  <c r="G704" i="22"/>
  <c r="F1654" i="22"/>
  <c r="J1084" i="21"/>
  <c r="G590" i="14"/>
  <c r="J286" i="15"/>
  <c r="F400" i="22"/>
  <c r="H210" i="21"/>
  <c r="H1122" i="21"/>
  <c r="J1502" i="22"/>
  <c r="I1464" i="22"/>
  <c r="G286" i="22"/>
  <c r="J438" i="21"/>
  <c r="F134" i="22"/>
  <c r="F1160" i="21"/>
  <c r="F286" i="21"/>
  <c r="H1312" i="21"/>
  <c r="G1274" i="21"/>
  <c r="I1540" i="21"/>
  <c r="F476" i="14"/>
  <c r="G1312" i="21"/>
  <c r="G1236" i="22"/>
  <c r="F324" i="22"/>
  <c r="F210" i="21"/>
  <c r="F1274" i="21"/>
  <c r="H1312" i="22"/>
  <c r="G590" i="22"/>
  <c r="G20" i="22"/>
  <c r="I324" i="21"/>
  <c r="F172" i="22"/>
  <c r="J514" i="22"/>
  <c r="H1654" i="22"/>
  <c r="H58" i="15"/>
  <c r="J1464" i="22"/>
  <c r="F134" i="5"/>
  <c r="I96" i="5"/>
  <c r="I1122" i="21"/>
  <c r="J20" i="21"/>
  <c r="F172" i="21"/>
  <c r="F438" i="21"/>
  <c r="J818" i="21"/>
  <c r="H1084" i="22"/>
  <c r="F1502" i="22"/>
  <c r="G14" i="15" l="1"/>
  <c r="K13" i="13"/>
  <c r="K12" i="22"/>
  <c r="G13" i="5"/>
  <c r="K12" i="14"/>
  <c r="G12" i="5"/>
  <c r="G13" i="21"/>
  <c r="K12" i="15"/>
  <c r="K13" i="15"/>
  <c r="G12" i="14"/>
  <c r="G12" i="18"/>
  <c r="G12" i="21"/>
  <c r="K13" i="18"/>
  <c r="K12" i="5"/>
  <c r="G14" i="22"/>
  <c r="G14" i="18"/>
  <c r="G13" i="18"/>
  <c r="K13" i="21"/>
  <c r="G13" i="14"/>
  <c r="G13" i="13"/>
  <c r="K13" i="5"/>
  <c r="G13" i="22"/>
  <c r="K12" i="13"/>
  <c r="K12" i="18"/>
  <c r="G14" i="14"/>
  <c r="G12" i="13"/>
  <c r="G14" i="13"/>
  <c r="G12" i="22"/>
  <c r="G13" i="15"/>
  <c r="K13" i="14"/>
  <c r="K12" i="21"/>
  <c r="G14" i="5"/>
  <c r="G14" i="21"/>
  <c r="G12" i="15"/>
  <c r="K13" i="22"/>
  <c r="K15" i="21" l="1"/>
  <c r="K15" i="13"/>
  <c r="G15" i="15"/>
  <c r="G15" i="18"/>
  <c r="K15" i="15"/>
  <c r="G15" i="21"/>
  <c r="G15" i="22"/>
  <c r="G15" i="13"/>
  <c r="K15" i="18"/>
  <c r="K15" i="5"/>
  <c r="G15" i="5"/>
  <c r="K15" i="14"/>
  <c r="K15" i="22"/>
  <c r="G15" i="14"/>
  <c r="H14" i="21" l="1"/>
  <c r="L12" i="18"/>
  <c r="H12" i="15"/>
  <c r="L13" i="15"/>
  <c r="H12" i="22"/>
  <c r="H12" i="21"/>
  <c r="L14" i="15"/>
  <c r="L12" i="21"/>
  <c r="H14" i="15"/>
  <c r="H12" i="18"/>
  <c r="L12" i="15"/>
  <c r="H13" i="21"/>
  <c r="L12" i="22"/>
  <c r="H13" i="22"/>
  <c r="L14" i="21"/>
  <c r="H13" i="18"/>
  <c r="L13" i="21"/>
  <c r="H13" i="15"/>
  <c r="L13" i="18"/>
  <c r="L14" i="22"/>
  <c r="H14" i="18"/>
  <c r="L14" i="18"/>
  <c r="L13" i="22"/>
  <c r="H14" i="22"/>
  <c r="H13" i="5"/>
  <c r="L14" i="5"/>
  <c r="H12" i="5"/>
  <c r="H14" i="5"/>
  <c r="L13" i="5"/>
  <c r="L12" i="5"/>
  <c r="L14" i="14"/>
  <c r="H12" i="14"/>
  <c r="H14" i="14"/>
  <c r="L13" i="14"/>
  <c r="H13" i="14"/>
  <c r="L12" i="14"/>
  <c r="L13" i="13"/>
  <c r="L14" i="13"/>
  <c r="H13" i="13"/>
  <c r="H14" i="13"/>
  <c r="L12" i="13"/>
  <c r="H12" i="13"/>
  <c r="L15" i="18" l="1"/>
  <c r="L15" i="21"/>
  <c r="H15" i="21"/>
  <c r="L15" i="15"/>
  <c r="H15" i="15"/>
  <c r="H15" i="22"/>
  <c r="L15" i="22"/>
  <c r="H15" i="18"/>
  <c r="H15" i="13"/>
  <c r="L15" i="14"/>
  <c r="L15" i="5"/>
  <c r="L15" i="13"/>
  <c r="H15" i="5"/>
  <c r="H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<sst xmlns="http://schemas.openxmlformats.org/spreadsheetml/2006/main" count="3125" uniqueCount="516">
  <si>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</si>
  <si>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</si>
  <si>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</si>
  <si>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</si>
  <si>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</si>
  <si>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</si>
  <si>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</si>
  <si>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</si>
  <si>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</si>
  <si>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</si>
  <si>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</si>
  <si>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</si>
  <si>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</si>
  <si>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</si>
  <si>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</si>
  <si>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</si>
  <si>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</si>
  <si>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</si>
  <si>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</si>
  <si>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</si>
  <si>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</si>
  <si>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</si>
  <si>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</si>
  <si>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</si>
  <si>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</si>
  <si>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</si>
  <si>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</si>
  <si>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</si>
  <si>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</si>
  <si>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</si>
  <si>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</si>
  <si>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</si>
  <si>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</si>
  <si>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</si>
  <si>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</si>
  <si>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</si>
  <si>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</si>
  <si>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</si>
  <si>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</si>
  <si>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</si>
  <si>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</si>
  <si>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</si>
  <si>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</si>
  <si>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</si>
  <si>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</si>
  <si>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</si>
  <si>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</si>
  <si>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</si>
  <si>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</si>
  <si>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</si>
  <si>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</si>
  <si>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</si>
  <si>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</si>
  <si>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</si>
  <si>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</si>
  <si>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</si>
  <si>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</si>
  <si>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</si>
  <si>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</si>
  <si>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</si>
  <si>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</si>
  <si>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</si>
  <si>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</si>
  <si>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</si>
  <si>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</si>
  <si>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</si>
  <si>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</si>
  <si>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</si>
  <si>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</si>
  <si>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</si>
  <si>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</si>
  <si>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</si>
  <si>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</si>
  <si>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</si>
  <si>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</si>
  <si>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</si>
  <si>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</si>
  <si>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</si>
  <si>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</si>
  <si>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</si>
  <si>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</si>
  <si>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</si>
  <si>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</si>
  <si>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</si>
  <si>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</si>
  <si>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</si>
  <si>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</si>
  <si>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</si>
  <si>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</si>
  <si>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</si>
  <si>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</si>
  <si>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</si>
  <si>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</si>
  <si>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</si>
  <si>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</si>
  <si>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</si>
  <si>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</si>
  <si>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</si>
  <si>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</si>
  <si>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</si>
  <si>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</si>
  <si>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</si>
  <si>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</si>
  <si>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</si>
  <si>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</si>
  <si>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</si>
  <si>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</si>
  <si>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</si>
  <si>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</si>
  <si>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</si>
  <si>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</si>
  <si>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</si>
  <si>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</si>
  <si>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</si>
  <si>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</si>
  <si>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</si>
  <si>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</si>
  <si>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</si>
  <si>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</si>
  <si>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</si>
  <si>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</si>
  <si>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</si>
  <si>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</si>
  <si>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</si>
  <si>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</si>
  <si>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</si>
  <si>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</si>
  <si>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</si>
  <si>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</si>
  <si>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</si>
  <si>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</si>
  <si>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</si>
  <si>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</si>
  <si>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</si>
  <si>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</si>
  <si>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</si>
  <si>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</si>
  <si>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</si>
  <si>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</si>
  <si>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</si>
  <si>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</si>
  <si>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</si>
  <si>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</si>
  <si>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</si>
  <si>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</si>
  <si>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</si>
  <si>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</si>
  <si>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</si>
  <si>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</si>
  <si>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</si>
  <si>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</si>
  <si>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</si>
  <si>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</si>
  <si>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</si>
  <si>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</si>
  <si>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</si>
  <si>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</si>
  <si>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</si>
  <si>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</si>
  <si>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</si>
  <si>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</si>
  <si>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</si>
  <si>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</si>
  <si>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</si>
  <si>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</si>
  <si>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</si>
  <si>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</si>
  <si>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</si>
  <si>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</si>
  <si>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</si>
  <si>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</si>
  <si>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</si>
  <si>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</si>
  <si>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</si>
  <si>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</si>
  <si>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</si>
  <si>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</si>
  <si>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</si>
  <si>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</si>
  <si>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</si>
  <si>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</si>
  <si>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</si>
  <si>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</si>
  <si>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</si>
  <si>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</si>
  <si>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</si>
  <si>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</si>
  <si>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</si>
  <si>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</si>
  <si>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</si>
  <si>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</si>
  <si>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</si>
  <si>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</si>
  <si>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</si>
  <si>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</si>
  <si>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</si>
  <si>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</si>
  <si>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</si>
  <si>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</si>
  <si>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</si>
  <si>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</si>
  <si>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</si>
  <si>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</si>
  <si>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</si>
  <si>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</si>
  <si>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</si>
  <si>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</si>
  <si>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</si>
  <si>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</si>
  <si>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</si>
  <si>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</si>
  <si>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</si>
  <si>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</si>
  <si>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</si>
  <si>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</si>
  <si>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</si>
  <si>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</si>
  <si>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</si>
  <si>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</si>
  <si>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</si>
  <si>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</si>
  <si>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</si>
  <si>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</si>
  <si>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</si>
  <si>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</si>
  <si>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</si>
  <si>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</si>
  <si>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</si>
  <si>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</si>
  <si>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</si>
  <si>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</si>
  <si>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</si>
  <si>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</si>
  <si>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</si>
  <si>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</si>
  <si>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</si>
  <si>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</si>
  <si>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</si>
  <si>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</si>
  <si>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</si>
  <si>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</si>
  <si>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</si>
  <si>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</si>
  <si>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</si>
  <si>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</si>
  <si>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</si>
  <si>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</si>
  <si>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</si>
  <si>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</si>
  <si>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</si>
  <si>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</si>
  <si>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</si>
  <si>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</si>
  <si>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</si>
  <si>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</si>
  <si>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</si>
  <si>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</si>
  <si>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</si>
  <si>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</si>
  <si>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</si>
  <si>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</si>
  <si>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</si>
  <si>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</si>
  <si>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</si>
  <si>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</si>
  <si>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</si>
  <si>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</si>
  <si>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</si>
  <si>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</si>
  <si>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</si>
  <si>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</si>
  <si>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</si>
  <si>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</si>
  <si>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</si>
  <si>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</si>
  <si>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</si>
  <si>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</si>
  <si>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</si>
  <si>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</si>
  <si>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</si>
  <si>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</si>
  <si>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</si>
  <si>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</si>
  <si>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</si>
  <si>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</si>
  <si>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</si>
  <si>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</si>
  <si>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</si>
  <si>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</si>
  <si>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</si>
  <si>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</si>
  <si>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</si>
  <si>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</si>
  <si>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</si>
  <si>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</si>
  <si>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</si>
  <si>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</si>
  <si>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</si>
  <si>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</si>
  <si>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</si>
  <si>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</si>
  <si>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</si>
  <si>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</si>
  <si>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</si>
  <si>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</si>
  <si>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</si>
  <si>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</si>
  <si>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</si>
  <si>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</si>
  <si>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</si>
  <si>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</si>
  <si>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</si>
  <si>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</si>
  <si>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</si>
  <si>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</si>
  <si>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</si>
  <si>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</si>
  <si>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</si>
  <si>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</si>
  <si>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</si>
  <si>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</si>
  <si>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</si>
  <si>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</si>
  <si>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</si>
  <si>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</si>
  <si>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</si>
  <si>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</si>
  <si>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</si>
  <si>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</si>
  <si>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</si>
  <si>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</si>
  <si>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</si>
  <si>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</si>
  <si>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</si>
  <si>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</si>
  <si>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</si>
  <si>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</si>
  <si>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</si>
  <si>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</si>
  <si>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</si>
  <si>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</si>
  <si>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</si>
  <si>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</si>
  <si>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</si>
  <si>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</si>
  <si>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</si>
  <si>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</si>
  <si>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</si>
  <si>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</si>
  <si>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</si>
  <si>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</si>
  <si>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</si>
  <si>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</si>
  <si>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</si>
  <si>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</si>
  <si>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</si>
  <si>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</si>
  <si>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</si>
  <si>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</si>
  <si>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</si>
  <si>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</si>
  <si>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</si>
  <si>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</si>
  <si>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</si>
  <si>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</si>
  <si>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</si>
  <si>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</si>
  <si>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</si>
  <si>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</si>
  <si>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</si>
  <si>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</si>
  <si>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</si>
  <si>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</si>
  <si>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</si>
  <si>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</si>
  <si>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</si>
  <si>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</si>
  <si>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</si>
  <si>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</si>
  <si>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</si>
  <si>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</si>
  <si>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</si>
  <si>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</si>
  <si>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</si>
  <si>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</si>
  <si>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</si>
  <si>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</si>
  <si>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</si>
  <si>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</si>
  <si>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</si>
  <si>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</si>
  <si>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</si>
  <si>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</si>
  <si>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</si>
  <si>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</si>
  <si>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</si>
  <si>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</si>
  <si>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</si>
  <si>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</si>
  <si>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</si>
  <si>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</si>
  <si>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</si>
  <si>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</si>
  <si>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</si>
  <si>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</si>
  <si>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</si>
  <si>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</si>
  <si>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</si>
  <si>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</si>
  <si>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</si>
  <si>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</si>
  <si>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</si>
  <si>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</si>
  <si>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</si>
  <si>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</si>
  <si>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</si>
  <si>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</si>
  <si>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</si>
  <si>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</si>
  <si>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</si>
  <si>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</si>
  <si>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</si>
  <si>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</si>
  <si>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</si>
  <si>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</si>
  <si>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</si>
  <si>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</si>
  <si>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</si>
  <si>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</si>
  <si>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</si>
  <si>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</si>
  <si>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</si>
  <si>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</si>
  <si>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</si>
  <si>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</si>
  <si>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</si>
  <si>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</si>
  <si>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</si>
  <si>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</si>
  <si>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</si>
  <si>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</si>
  <si>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</si>
  <si>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</si>
  <si>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</si>
  <si>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</si>
  <si>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</si>
  <si>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</si>
  <si>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</si>
  <si>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</si>
  <si>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</si>
  <si>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</si>
  <si>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</si>
  <si>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</si>
  <si>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</si>
  <si>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</si>
  <si>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</si>
  <si>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</si>
  <si>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</si>
  <si>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</si>
  <si>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</si>
  <si>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</si>
  <si>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</si>
  <si>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</si>
  <si>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</si>
  <si>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</si>
  <si>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</si>
  <si>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</si>
  <si>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</si>
  <si>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</si>
  <si>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</si>
  <si>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</si>
  <si>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</si>
  <si>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</si>
  <si>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</si>
  <si>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</si>
  <si>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</si>
  <si>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</si>
  <si>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</si>
  <si>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</si>
  <si>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</si>
  <si>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</si>
  <si>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</si>
  <si>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Se revisan las páginas del dominio</t>
  </si>
  <si>
    <t>Portal multisite de Hospitales en Drupal 8</t>
  </si>
  <si>
    <t>PRINCIPAL</t>
  </si>
  <si>
    <t>CIUDADANOS</t>
  </si>
  <si>
    <t>PROFESIONALES</t>
  </si>
  <si>
    <t>NOSOTROS</t>
  </si>
  <si>
    <t>ACCESIBILIDAD</t>
  </si>
  <si>
    <t>LEGAL</t>
  </si>
  <si>
    <t>SITEMAP</t>
  </si>
  <si>
    <t>Página Web</t>
  </si>
  <si>
    <t>Home</t>
  </si>
  <si>
    <t>Home - Ciudadanos</t>
  </si>
  <si>
    <t>Home - Profesionales</t>
  </si>
  <si>
    <t>Home - Nosotros</t>
  </si>
  <si>
    <t>BUSCADOR</t>
  </si>
  <si>
    <t>Home - Lupa Buscar</t>
  </si>
  <si>
    <t xml:space="preserve">Footer -  Accesibilidad </t>
  </si>
  <si>
    <t xml:space="preserve">Footer -  Aviso Legal - Privacidad </t>
  </si>
  <si>
    <t>Footer -  Mapa Web</t>
  </si>
  <si>
    <t xml:space="preserve">Hospital Universitario Infanta Sofía 
</t>
  </si>
  <si>
    <t>https://www.comunidad.madrid/hospital/infantasofia/</t>
  </si>
  <si>
    <t>https://www.comunidad.madrid/hospital/infantasofia/ciudadanos</t>
  </si>
  <si>
    <t>https://www.comunidad.madrid/hospital/infantasofia/profesionales</t>
  </si>
  <si>
    <t>https://www.comunidad.madrid/hospital/infantasofia/prensa</t>
  </si>
  <si>
    <t>https://www.comunidad.madrid/hospital/infantasofia/profesionales/biblioteca</t>
  </si>
  <si>
    <t>BIBLIOTECA</t>
  </si>
  <si>
    <t>PRENSA</t>
  </si>
  <si>
    <t>Home - Prensa</t>
  </si>
  <si>
    <t>https://www.comunidad.madrid/hospital/infantasofia/buscar?search_api_fulltext=&amp;nombre=</t>
  </si>
  <si>
    <t>https://www.comunidad.madrid/hospital/infantasofia/nosotros</t>
  </si>
  <si>
    <t>Home - Nosotros - Biblioteca</t>
  </si>
  <si>
    <t>https://www.comunidad.madrid/hospital/infantasofia/declaracion-accesibilidad</t>
  </si>
  <si>
    <t>https://www.comunidad.madrid/hospital/infantasofia/ciudadanos/aviso-legal-privacidad</t>
  </si>
  <si>
    <t>https://www.comunidad.madrid/hospital/infantasofia/sitemap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</si>
</sst>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2038</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2039</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8" zoomScale="70" zoomScaleNormal="70" workbookViewId="0">
      <selection activeCell="D19" sqref="D19:D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10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50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https://www.comunidad.madrid/hospital/infantasofia/</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https://www.comunidad.madrid/hospital/infantasofia/ciudadanos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https://www.comunidad.madrid/hospital/infantasofia/profesionales</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PRENSA</v>
      </c>
      <c r="C22" s="85" t="str" cm="1">
        <f t="array" ref="C22">IFERROR(INDEX('03.Muestra'!$F$8:$F$42,SMALL(IF("Página Web"='03.Muestra'!$D$8:$D$42,ROW('03.Muestra'!$F$8:$F$42)-MIN(ROW('03.Muestra'!$D$8:$D$42))+1,""),ROW()-18)),"")</f>
        <v>https://www.comunidad.madrid/hospital/infantasofia/prensa</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https://www.comunidad.madrid/hospital/infantasofia/nosotros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https://www.comunidad.madrid/hospital/infantasofia/buscar?search_api_fulltext=&amp;nombre=</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https://www.comunidad.madrid/hospital/infantasofia/profesionales/biblioteca</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https://www.comunidad.madrid/hospital/infantasofia/declaracion-accesibilidad</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LEGAL</v>
      </c>
      <c r="C27" s="85" t="str" cm="1">
        <f t="array" ref="C27">IFERROR(INDEX('03.Muestra'!$F$8:$F$42,SMALL(IF("Página Web"='03.Muestra'!$D$8:$D$42,ROW('03.Muestra'!$F$8:$F$42)-MIN(ROW('03.Muestra'!$D$8:$D$42))+1,""),ROW()-18)),"")</f>
        <v>https://www.comunidad.madrid/hospital/infantasofia/ciudadanos/aviso-legal-privacidad</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SITEMAP</v>
      </c>
      <c r="C28" s="85" t="str" cm="1">
        <f t="array" ref="C28">IFERROR(INDEX('03.Muestra'!$F$8:$F$42,SMALL(IF("Página Web"='03.Muestra'!$D$8:$D$42,ROW('03.Muestra'!$F$8:$F$42)-MIN(ROW('03.Muestra'!$D$8:$D$42))+1,""),ROW()-18)),"")</f>
        <v>https://www.comunidad.madrid/hospital/infantasofia/sitemap</v>
      </c>
      <c r="D28" s="99" t="s">
        <v>92</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PRENSA</v>
      </c>
      <c r="C60" s="8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https://www.comunidad.madrid/hospital/infantasofia/profesionales/biblioteca</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https://www.comunidad.madrid/hospital/infantasofia/declaracion-accesibilidad</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LEGAL</v>
      </c>
      <c r="C65" s="8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SITEMAP</v>
      </c>
      <c r="C66" s="8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PRENSA</v>
      </c>
      <c r="C98" s="8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https://www.comunidad.madrid/hospital/infantasofia/declaracion-accesibilidad</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LEGAL</v>
      </c>
      <c r="C103" s="8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SITEMAP</v>
      </c>
      <c r="C104" s="8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https://www.comunidad.madrid/hospital/infantasofia/</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https://www.comunidad.madrid/hospital/infantasofia/ciudadanos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https://www.comunidad.madrid/hospital/infantasofia/profesionales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PRENSA</v>
      </c>
      <c r="C136" s="85" t="str" cm="1">
        <f t="array" ref="C136">IFERROR(INDEX('03.Muestra'!$F$8:$F$42,SMALL(IF("Página Web"='03.Muestra'!$D$8:$D$42,ROW('03.Muestra'!$F$8:$F$42)-MIN(ROW('03.Muestra'!$D$8:$D$42))+1,""),ROW()-132)),"")</f>
        <v>https://www.comunidad.madrid/hospital/infantasofia/prensa</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https://www.comunidad.madrid/hospital/infantasofia/nosotros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https://www.comunidad.madrid/hospital/infantasofia/buscar?search_api_fulltext=&amp;nombre=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https://www.comunidad.madrid/hospital/infantasofia/profesionales/biblioteca</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https://www.comunidad.madrid/hospital/infantasofia/declaracion-accesibilidad</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LEGAL</v>
      </c>
      <c r="C141" s="85" t="str" cm="1">
        <f t="array" ref="C141">IFERROR(INDEX('03.Muestra'!$F$8:$F$42,SMALL(IF("Página Web"='03.Muestra'!$D$8:$D$42,ROW('03.Muestra'!$F$8:$F$42)-MIN(ROW('03.Muestra'!$D$8:$D$42))+1,""),ROW()-132)),"")</f>
        <v>https://www.comunidad.madrid/hospital/infantasofia/ciudadanos/aviso-legal-privacidad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SITEMAP</v>
      </c>
      <c r="C142" s="85" t="str" cm="1">
        <f t="array" ref="C142">IFERROR(INDEX('03.Muestra'!$F$8:$F$42,SMALL(IF("Página Web"='03.Muestra'!$D$8:$D$42,ROW('03.Muestra'!$F$8:$F$42)-MIN(ROW('03.Muestra'!$D$8:$D$42))+1,""),ROW()-132)),"")</f>
        <v>https://www.comunidad.madrid/hospital/infantasofia/sitemap</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https://www.comunidad.madrid/hospital/infantasofia/</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https://www.comunidad.madrid/hospital/infantasofia/ciudadanos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https://www.comunidad.madrid/hospital/infantasofia/profesionales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PRENSA</v>
      </c>
      <c r="C174" s="85" t="str" cm="1">
        <f t="array" ref="C174">IFERROR(INDEX('03.Muestra'!$F$8:$F$42,SMALL(IF("Página Web"='03.Muestra'!$D$8:$D$42,ROW('03.Muestra'!$F$8:$F$42)-MIN(ROW('03.Muestra'!$D$8:$D$42))+1,""),ROW()-170)),"")</f>
        <v>https://www.comunidad.madrid/hospital/infantasofia/prensa</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https://www.comunidad.madrid/hospital/infantasofia/nosotros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https://www.comunidad.madrid/hospital/infantasofia/buscar?search_api_fulltext=&amp;nombre=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https://www.comunidad.madrid/hospital/infantasofia/profesionales/biblioteca</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https://www.comunidad.madrid/hospital/infantasofia/declaracion-accesibilidad</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LEGAL</v>
      </c>
      <c r="C179" s="85" t="str" cm="1">
        <f t="array" ref="C179">IFERROR(INDEX('03.Muestra'!$F$8:$F$42,SMALL(IF("Página Web"='03.Muestra'!$D$8:$D$42,ROW('03.Muestra'!$F$8:$F$42)-MIN(ROW('03.Muestra'!$D$8:$D$42))+1,""),ROW()-170)),"")</f>
        <v>https://www.comunidad.madrid/hospital/infantasofia/ciudadanos/aviso-legal-privacidad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SITEMAP</v>
      </c>
      <c r="C180" s="85" t="str" cm="1">
        <f t="array" ref="C180">IFERROR(INDEX('03.Muestra'!$F$8:$F$42,SMALL(IF("Página Web"='03.Muestra'!$D$8:$D$42,ROW('03.Muestra'!$F$8:$F$42)-MIN(ROW('03.Muestra'!$D$8:$D$42))+1,""),ROW()-170)),"")</f>
        <v>https://www.comunidad.madrid/hospital/infantasofia/sitemap</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https://www.comunidad.madrid/hospital/infantasofia/</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https://www.comunidad.madrid/hospital/infantasofia/ciudadanos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https://www.comunidad.madrid/hospital/infantasofia/profesionales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PRENSA</v>
      </c>
      <c r="C212" s="85" t="str" cm="1">
        <f t="array" ref="C212">IFERROR(INDEX('03.Muestra'!$F$8:$F$42,SMALL(IF("Página Web"='03.Muestra'!$D$8:$D$42,ROW('03.Muestra'!$F$8:$F$42)-MIN(ROW('03.Muestra'!$D$8:$D$42))+1,""),ROW()-208)),"")</f>
        <v>https://www.comunidad.madrid/hospital/infantasofia/prensa</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https://www.comunidad.madrid/hospital/infantasofia/nosotros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https://www.comunidad.madrid/hospital/infantasofia/buscar?search_api_fulltext=&amp;nombre=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https://www.comunidad.madrid/hospital/infantasofia/profesionales/biblioteca</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https://www.comunidad.madrid/hospital/infantasofia/declaracion-accesibilidad</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LEGAL</v>
      </c>
      <c r="C217" s="85" t="str" cm="1">
        <f t="array" ref="C217">IFERROR(INDEX('03.Muestra'!$F$8:$F$42,SMALL(IF("Página Web"='03.Muestra'!$D$8:$D$42,ROW('03.Muestra'!$F$8:$F$42)-MIN(ROW('03.Muestra'!$D$8:$D$42))+1,""),ROW()-208)),"")</f>
        <v>https://www.comunidad.madrid/hospital/infantasofia/ciudadanos/aviso-legal-privacidad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SITEMAP</v>
      </c>
      <c r="C218" s="85" t="str" cm="1">
        <f t="array" ref="C218">IFERROR(INDEX('03.Muestra'!$F$8:$F$42,SMALL(IF("Página Web"='03.Muestra'!$D$8:$D$42,ROW('03.Muestra'!$F$8:$F$42)-MIN(ROW('03.Muestra'!$D$8:$D$42))+1,""),ROW()-208)),"")</f>
        <v>https://www.comunidad.madrid/hospital/infantasofia/sitemap</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3" stopIfTrue="1" operator="equal">
      <formula>"N/T"</formula>
    </cfRule>
    <cfRule type="cellIs" dxfId="113" priority="472" stopIfTrue="1" operator="equal">
      <formula>"N/A"</formula>
    </cfRule>
    <cfRule type="cellIs" dxfId="112" priority="470" stopIfTrue="1" operator="equal">
      <formula>"Pasa"</formula>
    </cfRule>
    <cfRule type="expression" dxfId="111" priority="469" stopIfTrue="1">
      <formula>ISBLANK(D19)</formula>
    </cfRule>
    <cfRule type="cellIs" dxfId="110" priority="468" stopIfTrue="1" operator="equal">
      <formula>"N/D"</formula>
    </cfRule>
    <cfRule type="cellIs" dxfId="109" priority="467" stopIfTrue="1" operator="equal">
      <formula>"N/T"</formula>
    </cfRule>
    <cfRule type="cellIs" dxfId="108" priority="466" stopIfTrue="1" operator="equal">
      <formula>"N/A"</formula>
    </cfRule>
    <cfRule type="cellIs" dxfId="107" priority="465" stopIfTrue="1" operator="equal">
      <formula>"Falla"</formula>
    </cfRule>
    <cfRule type="cellIs" dxfId="106" priority="464" stopIfTrue="1" operator="equal">
      <formula>"Pasa"</formula>
    </cfRule>
    <cfRule type="expression" dxfId="105" priority="463" stopIfTrue="1">
      <formula>ISBLANK(D19)</formula>
    </cfRule>
    <cfRule type="cellIs" dxfId="104" priority="474" stopIfTrue="1" operator="equal">
      <formula>"N/D"</formula>
    </cfRule>
    <cfRule type="cellIs" dxfId="103" priority="471" stopIfTrue="1" operator="equal">
      <formula>"Falla"</formula>
    </cfRule>
  </conditionalFormatting>
  <conditionalFormatting sqref="D57:D91">
    <cfRule type="cellIs" dxfId="102" priority="460" stopIfTrue="1" operator="equal">
      <formula>"N/A"</formula>
    </cfRule>
    <cfRule type="cellIs" dxfId="101" priority="462" stopIfTrue="1" operator="equal">
      <formula>"N/D"</formula>
    </cfRule>
    <cfRule type="cellIs" dxfId="100" priority="461" stopIfTrue="1" operator="equal">
      <formula>"N/T"</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4" stopIfTrue="1" operator="equal">
      <formula>"N/A"</formula>
    </cfRule>
    <cfRule type="cellIs" dxfId="95" priority="453" stopIfTrue="1" operator="equal">
      <formula>"Falla"</formula>
    </cfRule>
    <cfRule type="cellIs" dxfId="94" priority="452" stopIfTrue="1" operator="equal">
      <formula>"Pasa"</formula>
    </cfRule>
    <cfRule type="expression" dxfId="93" priority="451" stopIfTrue="1">
      <formula>ISBLANK(D57)</formula>
    </cfRule>
    <cfRule type="cellIs" dxfId="92" priority="456" stopIfTrue="1" operator="equal">
      <formula>"N/D"</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7" stopIfTrue="1" operator="equal">
      <formula>"Falla"</formula>
    </cfRule>
    <cfRule type="cellIs" dxfId="87" priority="446" stopIfTrue="1" operator="equal">
      <formula>"Pasa"</formula>
    </cfRule>
    <cfRule type="expression" dxfId="86" priority="445" stopIfTrue="1">
      <formula>ISBLANK(D95)</formula>
    </cfRule>
    <cfRule type="cellIs" dxfId="85" priority="444" stopIfTrue="1" operator="equal">
      <formula>"N/D"</formula>
    </cfRule>
    <cfRule type="cellIs" dxfId="84" priority="443" stopIfTrue="1" operator="equal">
      <formula>"N/T"</formula>
    </cfRule>
    <cfRule type="cellIs" dxfId="83" priority="442" stopIfTrue="1" operator="equal">
      <formula>"N/A"</formula>
    </cfRule>
    <cfRule type="cellIs" dxfId="82" priority="441" stopIfTrue="1" operator="equal">
      <formula>"Falla"</formula>
    </cfRule>
    <cfRule type="cellIs" dxfId="81" priority="440" stopIfTrue="1" operator="equal">
      <formula>"Pasa"</formula>
    </cfRule>
    <cfRule type="expression" dxfId="80" priority="439" stopIfTrue="1">
      <formula>ISBLANK(D95)</formula>
    </cfRule>
    <cfRule type="cellIs" dxfId="79" priority="448" stopIfTrue="1" operator="equal">
      <formula>"N/A"</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3" stopIfTrue="1" operator="equal">
      <formula>"Falla"</formula>
    </cfRule>
    <cfRule type="cellIs" dxfId="65" priority="422" stopIfTrue="1" operator="equal">
      <formula>"Pasa"</formula>
    </cfRule>
    <cfRule type="expression" dxfId="64" priority="421" stopIfTrue="1">
      <formula>ISBLANK(D171)</formula>
    </cfRule>
    <cfRule type="cellIs" dxfId="63" priority="420" stopIfTrue="1" operator="equal">
      <formula>"N/D"</formula>
    </cfRule>
    <cfRule type="cellIs" dxfId="62" priority="419" stopIfTrue="1" operator="equal">
      <formula>"N/T"</formula>
    </cfRule>
    <cfRule type="cellIs" dxfId="61" priority="418" stopIfTrue="1" operator="equal">
      <formula>"N/A"</formula>
    </cfRule>
    <cfRule type="cellIs" dxfId="60" priority="417" stopIfTrue="1" operator="equal">
      <formula>"Falla"</formula>
    </cfRule>
    <cfRule type="cellIs" dxfId="59" priority="426" stopIfTrue="1" operator="equal">
      <formula>"N/D"</formula>
    </cfRule>
    <cfRule type="cellIs" dxfId="58" priority="416" stopIfTrue="1" operator="equal">
      <formula>"Pasa"</formula>
    </cfRule>
    <cfRule type="expression" dxfId="57" priority="415" stopIfTrue="1">
      <formula>ISBLANK(D171)</formula>
    </cfRule>
    <cfRule type="cellIs" dxfId="56" priority="425" stopIfTrue="1" operator="equal">
      <formula>"N/T"</formula>
    </cfRule>
    <cfRule type="cellIs" dxfId="55" priority="424" stopIfTrue="1" operator="equal">
      <formula>"N/A"</formula>
    </cfRule>
  </conditionalFormatting>
  <conditionalFormatting sqref="D209:D243">
    <cfRule type="cellIs" dxfId="54" priority="412" stopIfTrue="1" operator="equal">
      <formula>"N/A"</formula>
    </cfRule>
    <cfRule type="cellIs" dxfId="53" priority="411" stopIfTrue="1" operator="equal">
      <formula>"Falla"</formula>
    </cfRule>
    <cfRule type="cellIs" dxfId="52" priority="410" stopIfTrue="1" operator="equal">
      <formula>"Pasa"</formula>
    </cfRule>
    <cfRule type="expression" dxfId="51" priority="409" stopIfTrue="1">
      <formula>ISBLANK(D209)</formula>
    </cfRule>
    <cfRule type="cellIs" dxfId="50" priority="408" stopIfTrue="1" operator="equal">
      <formula>"N/D"</formula>
    </cfRule>
    <cfRule type="cellIs" dxfId="49" priority="407" stopIfTrue="1" operator="equal">
      <formula>"N/T"</formula>
    </cfRule>
    <cfRule type="cellIs" dxfId="48" priority="406" stopIfTrue="1" operator="equal">
      <formula>"N/A"</formula>
    </cfRule>
    <cfRule type="cellIs" dxfId="47" priority="405" stopIfTrue="1" operator="equal">
      <formula>"Falla"</formula>
    </cfRule>
    <cfRule type="cellIs" dxfId="46" priority="404" stopIfTrue="1" operator="equal">
      <formula>"Pasa"</formula>
    </cfRule>
    <cfRule type="expression" dxfId="45" priority="403" stopIfTrue="1">
      <formula>ISBLANK(D209)</formula>
    </cfRule>
    <cfRule type="cellIs" dxfId="44" priority="413" stopIfTrue="1" operator="equal">
      <formula>"N/T"</formula>
    </cfRule>
    <cfRule type="cellIs" dxfId="43" priority="414" stopIfTrue="1" operator="equal">
      <formula>"N/D"</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expression" dxfId="33" priority="1" stopIfTrue="1">
      <formula>ISBLANK(K23)</formula>
    </cfRule>
    <cfRule type="cellIs" dxfId="32" priority="2" stopIfTrue="1" operator="equal">
      <formula>"Pasa"</formula>
    </cfRule>
    <cfRule type="cellIs" dxfId="31"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0" zoomScale="107" zoomScaleNormal="107" workbookViewId="0">
      <selection activeCell="J174" sqref="J174"/>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0.04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45</v>
      </c>
      <c r="H14" s="42">
        <f ca="1">IF(($G$15+$K$15)=0,0,G14/($G$15+$K$15))</f>
        <v>0.9</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https://www.comunidad.madrid/hospital/infantasofia/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https://www.comunidad.madrid/hospital/infantasofia/ciudadanos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https://www.comunidad.madrid/hospital/infantasofia/profesionales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PRENSA</v>
      </c>
      <c r="C22" s="85" t="str" cm="1">
        <f t="array" ref="C22">IFERROR(INDEX('03.Muestra'!$F$8:$F$42,SMALL(IF("Página Web"='03.Muestra'!$D$8:$D$42,ROW('03.Muestra'!$F$8:$F$42)-MIN(ROW('03.Muestra'!$D$8:$D$42))+1,""),ROW()-18)),"")</f>
        <v>https://www.comunidad.madrid/hospital/infantasofia/prensa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https://www.comunidad.madrid/hospital/infantasofia/nosotros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https://www.comunidad.madrid/hospital/infantasofia/buscar?search_api_fulltext=&amp;nombre=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https://www.comunidad.madrid/hospital/infantasofia/profesionales/biblioteca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https://www.comunidad.madrid/hospital/infantasofia/declaracion-accesibilidad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LEGAL</v>
      </c>
      <c r="C27" s="85" t="str" cm="1">
        <f t="array" ref="C27">IFERROR(INDEX('03.Muestra'!$F$8:$F$42,SMALL(IF("Página Web"='03.Muestra'!$D$8:$D$42,ROW('03.Muestra'!$F$8:$F$42)-MIN(ROW('03.Muestra'!$D$8:$D$42))+1,""),ROW()-18)),"")</f>
        <v>https://www.comunidad.madrid/hospital/infantasofia/ciudadanos/aviso-legal-privacidad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SITEMAP</v>
      </c>
      <c r="C28" s="85" t="str" cm="1">
        <f t="array" ref="C28">IFERROR(INDEX('03.Muestra'!$F$8:$F$42,SMALL(IF("Página Web"='03.Muestra'!$D$8:$D$42,ROW('03.Muestra'!$F$8:$F$42)-MIN(ROW('03.Muestra'!$D$8:$D$42))+1,""),ROW()-18)),"")</f>
        <v>https://www.comunidad.madrid/hospital/infantasofia/sitemap</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PRENSA</v>
      </c>
      <c r="C60" s="8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https://www.comunidad.madrid/hospital/infantasofia/profesionales/biblioteca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https://www.comunidad.madrid/hospital/infantasofia/declaracion-accesibilidad</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LEGAL</v>
      </c>
      <c r="C65" s="8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SITEMAP</v>
      </c>
      <c r="C66" s="8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PRENSA</v>
      </c>
      <c r="C98" s="8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https://www.comunidad.madrid/hospital/infantasofia/declaracion-accesibilidad</v>
      </c>
      <c r="D102" s="99" t="s">
        <v>94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LEGAL</v>
      </c>
      <c r="C103" s="8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SITEMAP</v>
      </c>
      <c r="C104" s="8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https://www.comunidad.madrid/hospital/infantasofia/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https://www.comunidad.madrid/hospital/infantasofia/ciudadanos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https://www.comunidad.madrid/hospital/infantasofia/profesionales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PRENSA</v>
      </c>
      <c r="C136" s="85" t="str" cm="1">
        <f t="array" ref="C136">IFERROR(INDEX('03.Muestra'!$F$8:$F$42,SMALL(IF("Página Web"='03.Muestra'!$D$8:$D$42,ROW('03.Muestra'!$F$8:$F$42)-MIN(ROW('03.Muestra'!$D$8:$D$42))+1,""),ROW()-132)),"")</f>
        <v>https://www.comunidad.madrid/hospital/infantasofia/prensa</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https://www.comunidad.madrid/hospital/infantasofia/nosotros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https://www.comunidad.madrid/hospital/infantasofia/buscar?search_api_fulltext=&amp;nombre=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https://www.comunidad.madrid/hospital/infantasofia/profesionales/biblioteca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https://www.comunidad.madrid/hospital/infantasofia/declaracion-accesibilidad</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LEGAL</v>
      </c>
      <c r="C141" s="85" t="str" cm="1">
        <f t="array" ref="C141">IFERROR(INDEX('03.Muestra'!$F$8:$F$42,SMALL(IF("Página Web"='03.Muestra'!$D$8:$D$42,ROW('03.Muestra'!$F$8:$F$42)-MIN(ROW('03.Muestra'!$D$8:$D$42))+1,""),ROW()-132)),"")</f>
        <v>https://www.comunidad.madrid/hospital/infantasofia/ciudadanos/aviso-legal-privacidad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SITEMAP</v>
      </c>
      <c r="C142" s="85" t="str" cm="1">
        <f t="array" ref="C142">IFERROR(INDEX('03.Muestra'!$F$8:$F$42,SMALL(IF("Página Web"='03.Muestra'!$D$8:$D$42,ROW('03.Muestra'!$F$8:$F$42)-MIN(ROW('03.Muestra'!$D$8:$D$42))+1,""),ROW()-132)),"")</f>
        <v>https://www.comunidad.madrid/hospital/infantasofia/sitemap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https://www.comunidad.madrid/hospital/infantasofia/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https://www.comunidad.madrid/hospital/infantasofia/ciudadanos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1</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https://www.comunidad.madrid/hospital/infantasofia/profesionales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PRENSA</v>
      </c>
      <c r="C174" s="85" t="str" cm="1">
        <f t="array" ref="C174">IFERROR(INDEX('03.Muestra'!$F$8:$F$42,SMALL(IF("Página Web"='03.Muestra'!$D$8:$D$42,ROW('03.Muestra'!$F$8:$F$42)-MIN(ROW('03.Muestra'!$D$8:$D$42))+1,""),ROW()-170)),"")</f>
        <v>https://www.comunidad.madrid/hospital/infantasofia/prensa</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https://www.comunidad.madrid/hospital/infantasofia/nosotros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https://www.comunidad.madrid/hospital/infantasofia/buscar?search_api_fulltext=&amp;nombre=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https://www.comunidad.madrid/hospital/infantasofia/profesionales/biblioteca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https://www.comunidad.madrid/hospital/infantasofia/declaracion-accesibilidad</v>
      </c>
      <c r="D178" s="99" t="s">
        <v>92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LEGAL</v>
      </c>
      <c r="C179" s="85" t="str" cm="1">
        <f t="array" ref="C179">IFERROR(INDEX('03.Muestra'!$F$8:$F$42,SMALL(IF("Página Web"='03.Muestra'!$D$8:$D$42,ROW('03.Muestra'!$F$8:$F$42)-MIN(ROW('03.Muestra'!$D$8:$D$42))+1,""),ROW()-170)),"")</f>
        <v>https://www.comunidad.madrid/hospital/infantasofia/ciudadanos/aviso-legal-privacidad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SITEMAP</v>
      </c>
      <c r="C180" s="85" t="str" cm="1">
        <f t="array" ref="C180">IFERROR(INDEX('03.Muestra'!$F$8:$F$42,SMALL(IF("Página Web"='03.Muestra'!$D$8:$D$42,ROW('03.Muestra'!$F$8:$F$42)-MIN(ROW('03.Muestra'!$D$8:$D$42))+1,""),ROW()-170)),"")</f>
        <v>https://www.comunidad.madrid/hospital/infantasofia/sitemap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N14" sqref="N14"/>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262</v>
      </c>
      <c r="D8" s="237"/>
      <c r="E8" s="38" t="str">
        <f ca="1">CONCATENATE(COUNTIF(E55:CR55,"CONFORME")," (",ROUND(COUNTIF(E55:CR55,"CONFORME")*100/COUNTA($E$19:CR$19),2)," %)")</f>
        <v>25 (27,17 %)</v>
      </c>
      <c r="F8" s="38" t="str">
        <f ca="1">CONCATENATE(COUNTIF(E55:CR55,"NO CONFORME")," (",ROUND(COUNTIF(E55:CR55,"NO CONFORME")*100/COUNTA($E$19:CR$19),2)," %)")</f>
        <v>16 (17,39 %)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263</v>
      </c>
      <c r="L8" s="38">
        <f ca="1">COUNTIF( $E$20:INDIRECT("$CR$" &amp;  SUM(19,COUNTIFS(B20:B54,"&lt;&gt;"))),"Pasa")+ COUNTIF($E$61:INDIRECT("$AW$" &amp;  SUM(60,COUNTIFS(B61:B95,"&lt;&gt;"))),"Pasa")</f>
        <v>189</v>
      </c>
      <c r="M8" s="42">
        <f ca="1">IF(($L$11+$P$11)=0,0,L8/($L$11+$P$11))</f>
        <v>0.20543478260869566</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128</v>
      </c>
      <c r="M9" s="42">
        <f ca="1">IF(($L$11+$P$11)=0,0,L9/($L$11+$P$11))</f>
        <v>0.1391304347826087</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265</v>
      </c>
      <c r="D10" s="248"/>
      <c r="E10" s="192" t="str">
        <f ca="1">CONCATENATE(ROUND(E11/137*100,2)," %")</f>
        <v>18,25 %</v>
      </c>
      <c r="F10" s="192" t="str">
        <f ca="1">CONCATENATE(ROUND(F11/137*100,2)," %")</f>
        <v>11,68 %</v>
      </c>
      <c r="G10" s="192" t="str">
        <f ca="1">CONCATENATE(ROUND(G11/137*100,2)," %")</f>
        <v>70,07 %</v>
      </c>
      <c r="H10" s="192" t="str">
        <f ca="1">CONCATENATE(ROUND(H11/137*100,2)," %")</f>
        <v>0 %</v>
      </c>
      <c r="I10" s="194" t="str">
        <f ca="1">CONCATENATE(ROUND(I11/137*100,2)," %")</f>
        <v>0 %</v>
      </c>
      <c r="J10" s="195"/>
      <c r="K10" s="41" t="s">
        <v>97</v>
      </c>
      <c r="L10" s="38">
        <f ca="1">COUNTIF( $E$20:INDIRECT("$CR$" &amp;  SUM(19,COUNTIFS(B20:B54,"&lt;&gt;"))),"N/A")+COUNTIF($E$61:INDIRECT("$AW$" &amp;  SUM(60,COUNTIFS(B61:B95,"&lt;&gt;"))),"N/A")</f>
        <v>603</v>
      </c>
      <c r="M10" s="42">
        <f ca="1">IF(($L$11+$P$11)=0,0,L10/($L$11+$P$11))</f>
        <v>0.6554347826086957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25</v>
      </c>
      <c r="F11" s="193">
        <f ca="1">SUM(VALUE(LEFT(F8,SEARCH(" ",F8)-1)),VALUE(LEFT(F9,SEARCH(" ",F9)-1)))</f>
        <v>16</v>
      </c>
      <c r="G11" s="193">
        <f ca="1">SUM(VALUE(LEFT(G8,SEARCH(" ",G8)-1)),VALUE(LEFT(G9,SEARCH(" ",G9)-1)))</f>
        <v>96</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6.1</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https://www.comunidad.madrid/hospital/infantasofia/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https://www.comunidad.madrid/hospital/infantasofia/ciudadanos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Falla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https://www.comunidad.madrid/hospital/infantasofia/profesionales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PRENSA</v>
      </c>
      <c r="D23" s="74" t="str" cm="1">
        <f t="array" ref="D23">IFERROR(INDEX('03.Muestra'!$F$8:$F$42,SMALL(IF("Página Web"='03.Muestra'!$D$8:$D$42,ROW('03.Muestra'!$F$8:$F$42)-MIN(ROW('03.Muestra'!$D$8:$D$42))+1,""),ROW()-19)),"")</f>
        <v>https://www.comunidad.madrid/hospital/infantasofia/prensa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https://www.comunidad.madrid/hospital/infantasofia/nosotros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https://www.comunidad.madrid/hospital/infantasofia/buscar?search_api_fulltext=&amp;nombre=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BIBLIOTECA</v>
      </c>
      <c r="D26" s="74" t="str" cm="1">
        <f t="array" ref="D26">IFERROR(INDEX('03.Muestra'!$F$8:$F$42,SMALL(IF("Página Web"='03.Muestra'!$D$8:$D$42,ROW('03.Muestra'!$F$8:$F$42)-MIN(ROW('03.Muestra'!$D$8:$D$42))+1,""),ROW()-19)),"")</f>
        <v>https://www.comunidad.madrid/hospital/infantasofia/profesionales/biblioteca</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Pasa</v>
      </c>
      <c r="AB26" s="75" t="str" cm="1">
        <f t="array" aca="1" ref="AB26" ca="1">IF($B26="","",IF(ISBLANK(INDIRECT("R7.Video!D"&amp;SUM(18,38*1,7))),"",INDIRECT("R7.Video!D"&amp;SUM(18,38*1,7))))</f>
        <v>Pasa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Pasa</v>
      </c>
      <c r="CA26" s="75" t="str" cm="1">
        <f t="array" aca="1" ref="CA26" ca="1">IF($B26="","",IF(ISBLANK(INDIRECT("R9.Web!D"&amp;SUM(18,38*43,7))),"",INDIRECT("R9.Web!D"&amp;SUM(18,38*43,7))))</f>
        <v>Falla</v>
      </c>
      <c r="CB26" s="75" t="str" cm="1">
        <f t="array" aca="1" ref="CB26" ca="1">IF($B26="","",IF(ISBLANK(INDIRECT("R9.Web!D"&amp;SUM(18,38*44,7))),"",INDIRECT("R9.Web!D"&amp;SUM(18,38*44,7))))</f>
        <v>Pasa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ACCESIBILIDAD</v>
      </c>
      <c r="D27" s="74" t="str" cm="1">
        <f t="array" ref="D27">IFERROR(INDEX('03.Muestra'!$F$8:$F$42,SMALL(IF("Página Web"='03.Muestra'!$D$8:$D$42,ROW('03.Muestra'!$F$8:$F$42)-MIN(ROW('03.Muestra'!$D$8:$D$42))+1,""),ROW()-19)),"")</f>
        <v>https://www.comunidad.madrid/hospital/infantasofia/declaracion-accesibilidad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Pasa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LEGAL</v>
      </c>
      <c r="D28" s="74" t="str" cm="1">
        <f t="array" ref="D28">IFERROR(INDEX('03.Muestra'!$F$8:$F$42,SMALL(IF("Página Web"='03.Muestra'!$D$8:$D$42,ROW('03.Muestra'!$F$8:$F$42)-MIN(ROW('03.Muestra'!$D$8:$D$42))+1,""),ROW()-19)),"")</f>
        <v>https://www.comunidad.madrid/hospital/infantasofia/ciudadanos/aviso-legal-privacidad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SITEMAP</v>
      </c>
      <c r="D29" s="74" t="str" cm="1">
        <f t="array" ref="D29">IFERROR(INDEX('03.Muestra'!$F$8:$F$42,SMALL(IF("Página Web"='03.Muestra'!$D$8:$D$42,ROW('03.Muestra'!$F$8:$F$42)-MIN(ROW('03.Muestra'!$D$8:$D$42))+1,""),ROW()-19)),"")</f>
        <v>https://www.comunidad.madrid/hospital/infantasofia/sitemap</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row>
    <row r="56" spans="2:99" ht="20.399999999999999">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9</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https://www.comunidad.madrid/hospital/infantasofia/</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https://www.comunidad.madrid/hospital/infantasofia/ciudadanos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Falla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https://www.comunidad.madrid/hospital/infantasofia/profesionales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PRENSA</v>
      </c>
      <c r="V6" s="113" t="str">
        <f t="shared" si="0"/>
        <v>Página web</v>
      </c>
      <c r="W6" s="113" t="str">
        <v>Pagina tipo</v>
      </c>
      <c r="X6" s="113" t="str">
        <f>RESULTADOS!D23</f>
        <v>https://www.comunidad.madrid/hospital/infantasofia/prensa</v>
      </c>
      <c r="Y6" s="113" t="str">
        <v>Home - Prensa</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https://www.comunidad.madrid/hospital/infantasofia/nosotros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https://www.comunidad.madrid/hospital/infantasofia/buscar?search_api_fulltext=&amp;nombre=</v>
      </c>
      <c r="Y8" s="113" t="str">
        <v>Home - Lupa Buscar</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BIBLIOTECA</v>
      </c>
      <c r="V9" s="113" t="str">
        <f t="shared" si="0"/>
        <v>Página web</v>
      </c>
      <c r="W9" s="113" t="str">
        <v>Aleatoria</v>
      </c>
      <c r="X9" s="113" t="str">
        <f>RESULTADOS!D26</f>
        <v>https://www.comunidad.madrid/hospital/infantasofia/profesionales/biblioteca</v>
      </c>
      <c r="Y9" s="113" t="str">
        <v>Home - Nosotros - Biblioteca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Pasa</v>
      </c>
      <c r="AX9" s="111" t="str">
        <f ca="1">RESULTADOS!AB26</f>
        <v>Pasa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Falla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Pasa</v>
      </c>
      <c r="CW9" s="111" t="str">
        <f ca="1">RESULTADOS!CA26</f>
        <v>Falla</v>
      </c>
      <c r="CX9" s="111" t="str">
        <f ca="1">RESULTADOS!CB26</f>
        <v>Pasa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 xml:space="preserve">Hospital Universitario Infanta Sofía 
</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ACCESIBILIDAD</v>
      </c>
      <c r="V10" s="113" t="str">
        <f t="shared" si="0"/>
        <v>Página web</v>
      </c>
      <c r="W10" s="113" t="str">
        <v>Declaración accesibilidad</v>
      </c>
      <c r="X10" s="113" t="str">
        <f>RESULTADOS!D27</f>
        <v>https://www.comunidad.madrid/hospital/infantasofia/declaracion-accesibilidad</v>
      </c>
      <c r="Y10" s="113" t="str">
        <v xml:space="preserve">Footer -  Accesibilidad </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Pasa</v>
      </c>
      <c r="DN10" s="111" t="str">
        <f ca="1">RESULTADOS!CR27</f>
        <v>Pasa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https://www.comunidad.madrid/hospital/infantasofia/</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LEGAL</v>
      </c>
      <c r="V11" s="113" t="str">
        <f t="shared" si="0"/>
        <v>Página web</v>
      </c>
      <c r="W11" s="113" t="str">
        <v>Legal</v>
      </c>
      <c r="X11" s="113" t="str">
        <f>RESULTADOS!D28</f>
        <v>https://www.comunidad.madrid/hospital/infantasofia/ciudadanos/aviso-legal-privacidad</v>
      </c>
      <c r="Y11" s="113" t="str">
        <v xml:space="preserve">Footer -  Aviso Legal - Privacidad </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SITEMAP</v>
      </c>
      <c r="V12" s="113" t="str">
        <f t="shared" si="0"/>
        <v>Página web</v>
      </c>
      <c r="W12" s="113" t="str">
        <v>Mapa web</v>
      </c>
      <c r="X12" s="113" t="str">
        <f>RESULTADOS!D29</f>
        <v>https://www.comunidad.madrid/hospital/infantasofia/sitemap</v>
      </c>
      <c r="Y12" s="113" t="str">
        <v>Footer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multisite de Hospitales en Drupal 8</v>
      </c>
      <c r="E13" s="109" t="s">
        <v>58</v>
      </c>
      <c r="F13" s="112" t="str">
        <f>'02.Tecnologías'!I10</f>
        <v>No</v>
      </c>
      <c r="G13" s="112">
        <f>'02.Tecnologías'!K23</f>
        <v>0</v>
      </c>
      <c r="H13" s="112">
        <f>'02.Tecnologías'!L23</f>
        <v>0</v>
      </c>
      <c r="I13" s="162"/>
      <c r="J13" s="162"/>
      <c r="K13" t="s">
        <v>474</v>
      </c>
      <c r="L13" s="164" t="str">
        <f ca="1">RESULTADOS!E8</f>
        <v>25 (27,17 %)</v>
      </c>
      <c r="M13" s="164" t="str">
        <f ca="1">RESULTADOS!F8</f>
        <v>16 (17,39 %)</v>
      </c>
      <c r="N13" s="164" t="str">
        <f ca="1">RESULTADOS!G8</f>
        <v>51 (55,43 %)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45617</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189</v>
      </c>
      <c r="M18" s="171">
        <f ca="1">RESULTADOS!M8</f>
        <v>0.20543478260869566</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128</v>
      </c>
      <c r="M19" s="171">
        <f ca="1">RESULTADOS!M9</f>
        <v>0.1391304347826087</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603</v>
      </c>
      <c r="M20" s="171">
        <f ca="1">RESULTADOS!M10</f>
        <v>0.6554347826086957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6.1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19"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4" t="s">
        <v>501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502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45617</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C8" sqref="C8:G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484</v>
      </c>
      <c r="D8" s="53" t="s">
        <v>491</v>
      </c>
      <c r="E8" s="53" t="s">
        <v>425</v>
      </c>
      <c r="F8" s="123" t="s">
        <v>502</v>
      </c>
      <c r="G8" s="53" t="s">
        <v>492</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485</v>
      </c>
      <c r="D9" s="53" t="s">
        <v>491</v>
      </c>
      <c r="E9" s="53" t="s">
        <v>444</v>
      </c>
      <c r="F9" s="123" t="s">
        <v>503</v>
      </c>
      <c r="G9" s="53" t="s">
        <v>493</v>
      </c>
      <c r="H9" s="101"/>
      <c r="I9" s="18"/>
      <c r="J9" s="18"/>
      <c r="K9" s="18"/>
      <c r="L9" s="18"/>
      <c r="M9" s="18"/>
      <c r="N9" s="18"/>
      <c r="O9" s="18"/>
      <c r="P9" s="18"/>
      <c r="Q9" s="18"/>
      <c r="R9" s="18"/>
      <c r="S9" s="18"/>
      <c r="T9" s="18"/>
      <c r="U9" s="18"/>
      <c r="V9" s="18"/>
      <c r="W9" s="18"/>
      <c r="X9" s="18"/>
      <c r="Y9" s="18"/>
    </row>
    <row r="10" spans="1:64" ht="18.149999999999999" customHeight="1">
      <c r="B10" s="51">
        <v>3</v>
      </c>
      <c r="C10" s="52" t="s">
        <v>486</v>
      </c>
      <c r="D10" s="53" t="s">
        <v>491</v>
      </c>
      <c r="E10" s="53" t="s">
        <v>444</v>
      </c>
      <c r="F10" s="123" t="s">
        <v>504</v>
      </c>
      <c r="G10" s="53" t="s">
        <v>494</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508</v>
      </c>
      <c r="D11" s="53" t="s">
        <v>491</v>
      </c>
      <c r="E11" s="53" t="s">
        <v>444</v>
      </c>
      <c r="F11" s="123" t="s">
        <v>505</v>
      </c>
      <c r="G11" s="53" t="s">
        <v>509</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487</v>
      </c>
      <c r="D12" s="53" t="s">
        <v>491</v>
      </c>
      <c r="E12" s="53" t="s">
        <v>444</v>
      </c>
      <c r="F12" s="123" t="s">
        <v>511</v>
      </c>
      <c r="G12" s="53" t="s">
        <v>495</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496</v>
      </c>
      <c r="D13" s="53" t="s">
        <v>491</v>
      </c>
      <c r="E13" s="53" t="s">
        <v>441</v>
      </c>
      <c r="F13" s="123" t="s">
        <v>510</v>
      </c>
      <c r="G13" s="53" t="s">
        <v>497</v>
      </c>
      <c r="H13" s="101"/>
      <c r="I13" s="18"/>
      <c r="J13" s="18"/>
      <c r="K13" s="18"/>
      <c r="L13" s="18"/>
      <c r="M13" s="18"/>
      <c r="N13" s="18"/>
      <c r="O13" s="18"/>
      <c r="P13" s="18"/>
      <c r="Q13" s="18"/>
      <c r="R13" s="18"/>
      <c r="S13" s="18"/>
      <c r="T13" s="18"/>
      <c r="V13" s="18"/>
      <c r="W13" s="18"/>
      <c r="X13" s="18"/>
      <c r="Y13" s="18"/>
    </row>
    <row r="14" spans="1:64" ht="18.149999999999999" customHeight="1">
      <c r="B14" s="51">
        <v>7</v>
      </c>
      <c r="C14" s="95" t="s">
        <v>507</v>
      </c>
      <c r="D14" s="53" t="s">
        <v>491</v>
      </c>
      <c r="E14" s="53" t="s">
        <v>429</v>
      </c>
      <c r="F14" s="123" t="s">
        <v>506</v>
      </c>
      <c r="G14" s="53" t="s">
        <v>512</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488</v>
      </c>
      <c r="D15" s="53" t="s">
        <v>491</v>
      </c>
      <c r="E15" s="53" t="s">
        <v>442</v>
      </c>
      <c r="F15" s="123" t="s">
        <v>513</v>
      </c>
      <c r="G15" s="53" t="s">
        <v>498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489</v>
      </c>
      <c r="D16" s="53" t="s">
        <v>491</v>
      </c>
      <c r="E16" s="53" t="s">
        <v>439</v>
      </c>
      <c r="F16" s="123" t="s">
        <v>514</v>
      </c>
      <c r="G16" s="53" t="s">
        <v>499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490</v>
      </c>
      <c r="D17" s="53" t="s">
        <v>491</v>
      </c>
      <c r="E17" s="53" t="s">
        <v>434</v>
      </c>
      <c r="F17" s="123" t="s">
        <v>515</v>
      </c>
      <c r="G17" s="53" t="s">
        <v>500</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82" zoomScale="70" zoomScaleNormal="70" workbookViewId="0">
      <selection activeCell="D95" sqref="D95:D104"/>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https://www.comunidad.madrid/hospital/infantasofia/</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https://www.comunidad.madrid/hospital/infantasofia/ciudadanos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https://www.comunidad.madrid/hospital/infantasofia/profesionales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PRENSA</v>
      </c>
      <c r="C22" s="174" t="str" cm="1">
        <f t="array" ref="C22">IFERROR(INDEX('03.Muestra'!$F$8:$F$42,SMALL(IF("Página Web"='03.Muestra'!$D$8:$D$42,ROW('03.Muestra'!$F$8:$F$42)-MIN(ROW('03.Muestra'!$D$8:$D$42))+1,""),ROW()-18)),"")</f>
        <v>https://www.comunidad.madrid/hospital/infantasofia/prensa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https://www.comunidad.madrid/hospital/infantasofia/nosotros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https://www.comunidad.madrid/hospital/infantasofia/buscar?search_api_fulltext=&amp;nombre=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BIBLIOTECA</v>
      </c>
      <c r="C25" s="174" t="str" cm="1">
        <f t="array" ref="C25">IFERROR(INDEX('03.Muestra'!$F$8:$F$42,SMALL(IF("Página Web"='03.Muestra'!$D$8:$D$42,ROW('03.Muestra'!$F$8:$F$42)-MIN(ROW('03.Muestra'!$D$8:$D$42))+1,""),ROW()-18)),"")</f>
        <v>https://www.comunidad.madrid/hospital/infantasofia/profesionales/biblioteca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ACCESIBILIDAD</v>
      </c>
      <c r="C26" s="174" t="str" cm="1">
        <f t="array" ref="C26">IFERROR(INDEX('03.Muestra'!$F$8:$F$42,SMALL(IF("Página Web"='03.Muestra'!$D$8:$D$42,ROW('03.Muestra'!$F$8:$F$42)-MIN(ROW('03.Muestra'!$D$8:$D$42))+1,""),ROW()-18)),"")</f>
        <v>https://www.comunidad.madrid/hospital/infantasofia/declaracion-accesibilidad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LEGAL</v>
      </c>
      <c r="C27" s="174" t="str" cm="1">
        <f t="array" ref="C27">IFERROR(INDEX('03.Muestra'!$F$8:$F$42,SMALL(IF("Página Web"='03.Muestra'!$D$8:$D$42,ROW('03.Muestra'!$F$8:$F$42)-MIN(ROW('03.Muestra'!$D$8:$D$42))+1,""),ROW()-18)),"")</f>
        <v>https://www.comunidad.madrid/hospital/infantasofia/ciudadanos/aviso-legal-privacidad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SITEMAP</v>
      </c>
      <c r="C28" s="174" t="str" cm="1">
        <f t="array" ref="C28">IFERROR(INDEX('03.Muestra'!$F$8:$F$42,SMALL(IF("Página Web"='03.Muestra'!$D$8:$D$42,ROW('03.Muestra'!$F$8:$F$42)-MIN(ROW('03.Muestra'!$D$8:$D$42))+1,""),ROW()-18)),"")</f>
        <v>https://www.comunidad.madrid/hospital/infantasofia/sitemap</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PRENSA</v>
      </c>
      <c r="C60" s="17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BIBLIOTECA</v>
      </c>
      <c r="C63" s="175" t="str" cm="1">
        <f t="array" ref="C63">IFERROR(INDEX('03.Muestra'!$F$8:$F$42,SMALL(IF("Página Web"='03.Muestra'!$D$8:$D$42,ROW('03.Muestra'!$F$8:$F$42)-MIN(ROW('03.Muestra'!$D$8:$D$42))+1,""),ROW()-56)),"")</f>
        <v>https://www.comunidad.madrid/hospital/infantasofia/profesionales/biblioteca</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ACCESIBILIDAD</v>
      </c>
      <c r="C64" s="175" t="str" cm="1">
        <f t="array" ref="C64">IFERROR(INDEX('03.Muestra'!$F$8:$F$42,SMALL(IF("Página Web"='03.Muestra'!$D$8:$D$42,ROW('03.Muestra'!$F$8:$F$42)-MIN(ROW('03.Muestra'!$D$8:$D$42))+1,""),ROW()-56)),"")</f>
        <v>https://www.comunidad.madrid/hospital/infantasofia/declaracion-accesibilidad</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LEGAL</v>
      </c>
      <c r="C65" s="17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SITEMAP</v>
      </c>
      <c r="C66" s="17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PRENSA</v>
      </c>
      <c r="C98" s="17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BIBLIOTECA</v>
      </c>
      <c r="C101" s="17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ACCESIBILIDAD</v>
      </c>
      <c r="C102" s="175" t="str" cm="1">
        <f t="array" ref="C102">IFERROR(INDEX('03.Muestra'!$F$8:$F$42,SMALL(IF("Página Web"='03.Muestra'!$D$8:$D$42,ROW('03.Muestra'!$F$8:$F$42)-MIN(ROW('03.Muestra'!$D$8:$D$42))+1,""),ROW()-94)),"")</f>
        <v>https://www.comunidad.madrid/hospital/infantasofia/declaracion-accesibilidad</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LEGAL</v>
      </c>
      <c r="C103" s="17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SITEMAP</v>
      </c>
      <c r="C104" s="17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81" zoomScale="77" zoomScaleNormal="77" workbookViewId="0">
      <selection activeCell="D703" sqref="D703:D71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https://www.comunidad.madrid/hospital/infantasofia/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https://www.comunidad.madrid/hospital/infantasofia/ciudadanos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https://www.comunidad.madrid/hospital/infantasofia/profesionales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PRENSA</v>
      </c>
      <c r="C22" s="85" t="str" cm="1">
        <f t="array" ref="C22">IFERROR(INDEX('03.Muestra'!$F$8:$F$42,SMALL(IF("Página Web"='03.Muestra'!$D$8:$D$42,ROW('03.Muestra'!$F$8:$F$42)-MIN(ROW('03.Muestra'!$D$8:$D$42))+1,""),ROW()-18)),"")</f>
        <v>https://www.comunidad.madrid/hospital/infantasofia/prensa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https://www.comunidad.madrid/hospital/infantasofia/nosotros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https://www.comunidad.madrid/hospital/infantasofia/buscar?search_api_fulltext=&amp;nombre=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https://www.comunidad.madrid/hospital/infantasofia/profesionales/biblioteca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https://www.comunidad.madrid/hospital/infantasofia/declaracion-accesibilidad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LEGAL</v>
      </c>
      <c r="C27" s="85" t="str" cm="1">
        <f t="array" ref="C27">IFERROR(INDEX('03.Muestra'!$F$8:$F$42,SMALL(IF("Página Web"='03.Muestra'!$D$8:$D$42,ROW('03.Muestra'!$F$8:$F$42)-MIN(ROW('03.Muestra'!$D$8:$D$42))+1,""),ROW()-18)),"")</f>
        <v>https://www.comunidad.madrid/hospital/infantasofia/ciudadanos/aviso-legal-privacidad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SITEMAP</v>
      </c>
      <c r="C28" s="85" t="str" cm="1">
        <f t="array" ref="C28">IFERROR(INDEX('03.Muestra'!$F$8:$F$42,SMALL(IF("Página Web"='03.Muestra'!$D$8:$D$42,ROW('03.Muestra'!$F$8:$F$42)-MIN(ROW('03.Muestra'!$D$8:$D$42))+1,""),ROW()-18)),"")</f>
        <v>https://www.comunidad.madrid/hospital/infantasofia/sitemap</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PRENSA</v>
      </c>
      <c r="C60" s="8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https://www.comunidad.madrid/hospital/infantasofia/profesionales/biblioteca</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https://www.comunidad.madrid/hospital/infantasofia/declaracion-accesibilidad</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LEGAL</v>
      </c>
      <c r="C65" s="8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SITEMAP</v>
      </c>
      <c r="C66" s="8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PRENSA</v>
      </c>
      <c r="C98" s="8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https://www.comunidad.madrid/hospital/infantasofia/declaracion-accesibilidad</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LEGAL</v>
      </c>
      <c r="C103" s="8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SITEMAP</v>
      </c>
      <c r="C104" s="8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https://www.comunidad.madrid/hospital/infantasofia/</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https://www.comunidad.madrid/hospital/infantasofia/ciudadanos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https://www.comunidad.madrid/hospital/infantasofia/profesionales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PRENSA</v>
      </c>
      <c r="C136" s="85" t="str" cm="1">
        <f t="array" ref="C136">IFERROR(INDEX('03.Muestra'!$F$8:$F$42,SMALL(IF("Página Web"='03.Muestra'!$D$8:$D$42,ROW('03.Muestra'!$F$8:$F$42)-MIN(ROW('03.Muestra'!$D$8:$D$42))+1,""),ROW()-132)),"")</f>
        <v>https://www.comunidad.madrid/hospital/infantasofia/prensa</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https://www.comunidad.madrid/hospital/infantasofia/nosotros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https://www.comunidad.madrid/hospital/infantasofia/buscar?search_api_fulltext=&amp;nombre=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https://www.comunidad.madrid/hospital/infantasofia/profesionales/biblioteca</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https://www.comunidad.madrid/hospital/infantasofia/declaracion-accesibilidad</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LEGAL</v>
      </c>
      <c r="C141" s="85" t="str" cm="1">
        <f t="array" ref="C141">IFERROR(INDEX('03.Muestra'!$F$8:$F$42,SMALL(IF("Página Web"='03.Muestra'!$D$8:$D$42,ROW('03.Muestra'!$F$8:$F$42)-MIN(ROW('03.Muestra'!$D$8:$D$42))+1,""),ROW()-132)),"")</f>
        <v>https://www.comunidad.madrid/hospital/infantasofia/ciudadanos/aviso-legal-privacidad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SITEMAP</v>
      </c>
      <c r="C142" s="85" t="str" cm="1">
        <f t="array" ref="C142">IFERROR(INDEX('03.Muestra'!$F$8:$F$42,SMALL(IF("Página Web"='03.Muestra'!$D$8:$D$42,ROW('03.Muestra'!$F$8:$F$42)-MIN(ROW('03.Muestra'!$D$8:$D$42))+1,""),ROW()-132)),"")</f>
        <v>https://www.comunidad.madrid/hospital/infantasofia/sitemap</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https://www.comunidad.madrid/hospital/infantasofia/</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https://www.comunidad.madrid/hospital/infantasofia/ciudadanos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https://www.comunidad.madrid/hospital/infantasofia/profesionales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PRENSA</v>
      </c>
      <c r="C174" s="85" t="str" cm="1">
        <f t="array" ref="C174">IFERROR(INDEX('03.Muestra'!$F$8:$F$42,SMALL(IF("Página Web"='03.Muestra'!$D$8:$D$42,ROW('03.Muestra'!$F$8:$F$42)-MIN(ROW('03.Muestra'!$D$8:$D$42))+1,""),ROW()-170)),"")</f>
        <v>https://www.comunidad.madrid/hospital/infantasofia/prensa</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https://www.comunidad.madrid/hospital/infantasofia/nosotros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https://www.comunidad.madrid/hospital/infantasofia/buscar?search_api_fulltext=&amp;nombre=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https://www.comunidad.madrid/hospital/infantasofia/profesionales/biblioteca</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https://www.comunidad.madrid/hospital/infantasofia/declaracion-accesibilidad</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LEGAL</v>
      </c>
      <c r="C179" s="85" t="str" cm="1">
        <f t="array" ref="C179">IFERROR(INDEX('03.Muestra'!$F$8:$F$42,SMALL(IF("Página Web"='03.Muestra'!$D$8:$D$42,ROW('03.Muestra'!$F$8:$F$42)-MIN(ROW('03.Muestra'!$D$8:$D$42))+1,""),ROW()-170)),"")</f>
        <v>https://www.comunidad.madrid/hospital/infantasofia/ciudadanos/aviso-legal-privacidad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SITEMAP</v>
      </c>
      <c r="C180" s="85" t="str" cm="1">
        <f t="array" ref="C180">IFERROR(INDEX('03.Muestra'!$F$8:$F$42,SMALL(IF("Página Web"='03.Muestra'!$D$8:$D$42,ROW('03.Muestra'!$F$8:$F$42)-MIN(ROW('03.Muestra'!$D$8:$D$42))+1,""),ROW()-170)),"")</f>
        <v>https://www.comunidad.madrid/hospital/infantasofia/sitemap</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https://www.comunidad.madrid/hospital/infantasofia/</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https://www.comunidad.madrid/hospital/infantasofia/ciudadanos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https://www.comunidad.madrid/hospital/infantasofia/profesionales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PRENSA</v>
      </c>
      <c r="C212" s="85" t="str" cm="1">
        <f t="array" ref="C212">IFERROR(INDEX('03.Muestra'!$F$8:$F$42,SMALL(IF("Página Web"='03.Muestra'!$D$8:$D$42,ROW('03.Muestra'!$F$8:$F$42)-MIN(ROW('03.Muestra'!$D$8:$D$42))+1,""),ROW()-208)),"")</f>
        <v>https://www.comunidad.madrid/hospital/infantasofia/prensa</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https://www.comunidad.madrid/hospital/infantasofia/nosotros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https://www.comunidad.madrid/hospital/infantasofia/buscar?search_api_fulltext=&amp;nombre=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https://www.comunidad.madrid/hospital/infantasofia/profesionales/biblioteca</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https://www.comunidad.madrid/hospital/infantasofia/declaracion-accesibilidad</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LEGAL</v>
      </c>
      <c r="C217" s="85" t="str" cm="1">
        <f t="array" ref="C217">IFERROR(INDEX('03.Muestra'!$F$8:$F$42,SMALL(IF("Página Web"='03.Muestra'!$D$8:$D$42,ROW('03.Muestra'!$F$8:$F$42)-MIN(ROW('03.Muestra'!$D$8:$D$42))+1,""),ROW()-208)),"")</f>
        <v>https://www.comunidad.madrid/hospital/infantasofia/ciudadanos/aviso-legal-privacidad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SITEMAP</v>
      </c>
      <c r="C218" s="85" t="str" cm="1">
        <f t="array" ref="C218">IFERROR(INDEX('03.Muestra'!$F$8:$F$42,SMALL(IF("Página Web"='03.Muestra'!$D$8:$D$42,ROW('03.Muestra'!$F$8:$F$42)-MIN(ROW('03.Muestra'!$D$8:$D$42))+1,""),ROW()-208)),"")</f>
        <v>https://www.comunidad.madrid/hospital/infantasofia/sitemap</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https://www.comunidad.madrid/hospital/infantasofia/</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https://www.comunidad.madrid/hospital/infantasofia/ciudadanos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https://www.comunidad.madrid/hospital/infantasofia/profesionales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PRENSA</v>
      </c>
      <c r="C250" s="85" t="str" cm="1">
        <f t="array" ref="C250">IFERROR(INDEX('03.Muestra'!$F$8:$F$42,SMALL(IF("Página Web"='03.Muestra'!$D$8:$D$42,ROW('03.Muestra'!$F$8:$F$42)-MIN(ROW('03.Muestra'!$D$8:$D$42))+1,""),ROW()-246)),"")</f>
        <v>https://www.comunidad.madrid/hospital/infantasofia/prensa</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https://www.comunidad.madrid/hospital/infantasofia/nosotros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https://www.comunidad.madrid/hospital/infantasofia/buscar?search_api_fulltext=&amp;nombre=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https://www.comunidad.madrid/hospital/infantasofia/profesionales/biblioteca</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https://www.comunidad.madrid/hospital/infantasofia/declaracion-accesibilidad</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LEGAL</v>
      </c>
      <c r="C255" s="85" t="str" cm="1">
        <f t="array" ref="C255">IFERROR(INDEX('03.Muestra'!$F$8:$F$42,SMALL(IF("Página Web"='03.Muestra'!$D$8:$D$42,ROW('03.Muestra'!$F$8:$F$42)-MIN(ROW('03.Muestra'!$D$8:$D$42))+1,""),ROW()-246)),"")</f>
        <v>https://www.comunidad.madrid/hospital/infantasofia/ciudadanos/aviso-legal-privacidad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SITEMAP</v>
      </c>
      <c r="C256" s="85" t="str" cm="1">
        <f t="array" ref="C256">IFERROR(INDEX('03.Muestra'!$F$8:$F$42,SMALL(IF("Página Web"='03.Muestra'!$D$8:$D$42,ROW('03.Muestra'!$F$8:$F$42)-MIN(ROW('03.Muestra'!$D$8:$D$42))+1,""),ROW()-246)),"")</f>
        <v>https://www.comunidad.madrid/hospital/infantasofia/sitemap</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https://www.comunidad.madrid/hospital/infantasofia/</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https://www.comunidad.madrid/hospital/infantasofia/ciudadanos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https://www.comunidad.madrid/hospital/infantasofia/profesionales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PRENSA</v>
      </c>
      <c r="C288" s="85" t="str" cm="1">
        <f t="array" ref="C288">IFERROR(INDEX('03.Muestra'!$F$8:$F$42,SMALL(IF("Página Web"='03.Muestra'!$D$8:$D$42,ROW('03.Muestra'!$F$8:$F$42)-MIN(ROW('03.Muestra'!$D$8:$D$42))+1,""),ROW()-284)),"")</f>
        <v>https://www.comunidad.madrid/hospital/infantasofia/prensa</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https://www.comunidad.madrid/hospital/infantasofia/nosotros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https://www.comunidad.madrid/hospital/infantasofia/buscar?search_api_fulltext=&amp;nombre=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https://www.comunidad.madrid/hospital/infantasofia/profesionales/biblioteca</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https://www.comunidad.madrid/hospital/infantasofia/declaracion-accesibilidad</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LEGAL</v>
      </c>
      <c r="C293" s="85" t="str" cm="1">
        <f t="array" ref="C293">IFERROR(INDEX('03.Muestra'!$F$8:$F$42,SMALL(IF("Página Web"='03.Muestra'!$D$8:$D$42,ROW('03.Muestra'!$F$8:$F$42)-MIN(ROW('03.Muestra'!$D$8:$D$42))+1,""),ROW()-284)),"")</f>
        <v>https://www.comunidad.madrid/hospital/infantasofia/ciudadanos/aviso-legal-privacidad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SITEMAP</v>
      </c>
      <c r="C294" s="85" t="str" cm="1">
        <f t="array" ref="C294">IFERROR(INDEX('03.Muestra'!$F$8:$F$42,SMALL(IF("Página Web"='03.Muestra'!$D$8:$D$42,ROW('03.Muestra'!$F$8:$F$42)-MIN(ROW('03.Muestra'!$D$8:$D$42))+1,""),ROW()-284)),"")</f>
        <v>https://www.comunidad.madrid/hospital/infantasofia/sitemap</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https://www.comunidad.madrid/hospital/infantasofia/</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https://www.comunidad.madrid/hospital/infantasofia/ciudadanos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https://www.comunidad.madrid/hospital/infantasofia/profesionales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PRENSA</v>
      </c>
      <c r="C326" s="85" t="str" cm="1">
        <f t="array" ref="C326">IFERROR(INDEX('03.Muestra'!$F$8:$F$42,SMALL(IF("Página Web"='03.Muestra'!$D$8:$D$42,ROW('03.Muestra'!$F$8:$F$42)-MIN(ROW('03.Muestra'!$D$8:$D$42))+1,""),ROW()-322)),"")</f>
        <v>https://www.comunidad.madrid/hospital/infantasofia/prensa</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https://www.comunidad.madrid/hospital/infantasofia/nosotros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https://www.comunidad.madrid/hospital/infantasofia/buscar?search_api_fulltext=&amp;nombre=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https://www.comunidad.madrid/hospital/infantasofia/profesionales/biblioteca</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https://www.comunidad.madrid/hospital/infantasofia/declaracion-accesibilidad</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LEGAL</v>
      </c>
      <c r="C331" s="85" t="str" cm="1">
        <f t="array" ref="C331">IFERROR(INDEX('03.Muestra'!$F$8:$F$42,SMALL(IF("Página Web"='03.Muestra'!$D$8:$D$42,ROW('03.Muestra'!$F$8:$F$42)-MIN(ROW('03.Muestra'!$D$8:$D$42))+1,""),ROW()-322)),"")</f>
        <v>https://www.comunidad.madrid/hospital/infantasofia/ciudadanos/aviso-legal-privacidad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SITEMAP</v>
      </c>
      <c r="C332" s="85" t="str" cm="1">
        <f t="array" ref="C332">IFERROR(INDEX('03.Muestra'!$F$8:$F$42,SMALL(IF("Página Web"='03.Muestra'!$D$8:$D$42,ROW('03.Muestra'!$F$8:$F$42)-MIN(ROW('03.Muestra'!$D$8:$D$42))+1,""),ROW()-322)),"")</f>
        <v>https://www.comunidad.madrid/hospital/infantasofia/sitemap</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https://www.comunidad.madrid/hospital/infantasofia/</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https://www.comunidad.madrid/hospital/infantasofia/ciudadanos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https://www.comunidad.madrid/hospital/infantasofia/profesionales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PRENSA</v>
      </c>
      <c r="C364" s="85" t="str" cm="1">
        <f t="array" ref="C364">IFERROR(INDEX('03.Muestra'!$F$8:$F$42,SMALL(IF("Página Web"='03.Muestra'!$D$8:$D$42,ROW('03.Muestra'!$F$8:$F$42)-MIN(ROW('03.Muestra'!$D$8:$D$42))+1,""),ROW()-360)),"")</f>
        <v>https://www.comunidad.madrid/hospital/infantasofia/prensa</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https://www.comunidad.madrid/hospital/infantasofia/nosotros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https://www.comunidad.madrid/hospital/infantasofia/buscar?search_api_fulltext=&amp;nombre=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BIBLIOTECA</v>
      </c>
      <c r="C367" s="85" t="str" cm="1">
        <f t="array" ref="C367">IFERROR(INDEX('03.Muestra'!$F$8:$F$42,SMALL(IF("Página Web"='03.Muestra'!$D$8:$D$42,ROW('03.Muestra'!$F$8:$F$42)-MIN(ROW('03.Muestra'!$D$8:$D$42))+1,""),ROW()-360)),"")</f>
        <v>https://www.comunidad.madrid/hospital/infantasofia/profesionales/biblioteca</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https://www.comunidad.madrid/hospital/infantasofia/declaracion-accesibilidad</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LEGAL</v>
      </c>
      <c r="C369" s="85" t="str" cm="1">
        <f t="array" ref="C369">IFERROR(INDEX('03.Muestra'!$F$8:$F$42,SMALL(IF("Página Web"='03.Muestra'!$D$8:$D$42,ROW('03.Muestra'!$F$8:$F$42)-MIN(ROW('03.Muestra'!$D$8:$D$42))+1,""),ROW()-360)),"")</f>
        <v>https://www.comunidad.madrid/hospital/infantasofia/ciudadanos/aviso-legal-privacidad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SITEMAP</v>
      </c>
      <c r="C370" s="85" t="str" cm="1">
        <f t="array" ref="C370">IFERROR(INDEX('03.Muestra'!$F$8:$F$42,SMALL(IF("Página Web"='03.Muestra'!$D$8:$D$42,ROW('03.Muestra'!$F$8:$F$42)-MIN(ROW('03.Muestra'!$D$8:$D$42))+1,""),ROW()-360)),"")</f>
        <v>https://www.comunidad.madrid/hospital/infantasofia/sitemap</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https://www.comunidad.madrid/hospital/infantasofia/</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https://www.comunidad.madrid/hospital/infantasofia/ciudadanos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https://www.comunidad.madrid/hospital/infantasofia/profesionales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PRENSA</v>
      </c>
      <c r="C402" s="85" t="str" cm="1">
        <f t="array" ref="C402">IFERROR(INDEX('03.Muestra'!$F$8:$F$42,SMALL(IF("Página Web"='03.Muestra'!$D$8:$D$42,ROW('03.Muestra'!$F$8:$F$42)-MIN(ROW('03.Muestra'!$D$8:$D$42))+1,""),ROW()-398)),"")</f>
        <v>https://www.comunidad.madrid/hospital/infantasofia/prensa</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https://www.comunidad.madrid/hospital/infantasofia/nosotros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https://www.comunidad.madrid/hospital/infantasofia/buscar?search_api_fulltext=&amp;nombre=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BIBLIOTECA</v>
      </c>
      <c r="C405" s="85" t="str" cm="1">
        <f t="array" ref="C405">IFERROR(INDEX('03.Muestra'!$F$8:$F$42,SMALL(IF("Página Web"='03.Muestra'!$D$8:$D$42,ROW('03.Muestra'!$F$8:$F$42)-MIN(ROW('03.Muestra'!$D$8:$D$42))+1,""),ROW()-398)),"")</f>
        <v>https://www.comunidad.madrid/hospital/infantasofia/profesionales/biblioteca</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https://www.comunidad.madrid/hospital/infantasofia/declaracion-accesibilidad</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LEGAL</v>
      </c>
      <c r="C407" s="85" t="str" cm="1">
        <f t="array" ref="C407">IFERROR(INDEX('03.Muestra'!$F$8:$F$42,SMALL(IF("Página Web"='03.Muestra'!$D$8:$D$42,ROW('03.Muestra'!$F$8:$F$42)-MIN(ROW('03.Muestra'!$D$8:$D$42))+1,""),ROW()-398)),"")</f>
        <v>https://www.comunidad.madrid/hospital/infantasofia/ciudadanos/aviso-legal-privacidad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SITEMAP</v>
      </c>
      <c r="C408" s="85" t="str" cm="1">
        <f t="array" ref="C408">IFERROR(INDEX('03.Muestra'!$F$8:$F$42,SMALL(IF("Página Web"='03.Muestra'!$D$8:$D$42,ROW('03.Muestra'!$F$8:$F$42)-MIN(ROW('03.Muestra'!$D$8:$D$42))+1,""),ROW()-398)),"")</f>
        <v>https://www.comunidad.madrid/hospital/infantasofia/sitemap</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https://www.comunidad.madrid/hospital/infantasofia/</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https://www.comunidad.madrid/hospital/infantasofia/ciudadanos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https://www.comunidad.madrid/hospital/infantasofia/profesionales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PRENSA</v>
      </c>
      <c r="C440" s="85" t="str" cm="1">
        <f t="array" ref="C440">IFERROR(INDEX('03.Muestra'!$F$8:$F$42,SMALL(IF("Página Web"='03.Muestra'!$D$8:$D$42,ROW('03.Muestra'!$F$8:$F$42)-MIN(ROW('03.Muestra'!$D$8:$D$42))+1,""),ROW()-436)),"")</f>
        <v>https://www.comunidad.madrid/hospital/infantasofia/prensa</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https://www.comunidad.madrid/hospital/infantasofia/nosotros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https://www.comunidad.madrid/hospital/infantasofia/buscar?search_api_fulltext=&amp;nombre=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BIBLIOTECA</v>
      </c>
      <c r="C443" s="85" t="str" cm="1">
        <f t="array" ref="C443">IFERROR(INDEX('03.Muestra'!$F$8:$F$42,SMALL(IF("Página Web"='03.Muestra'!$D$8:$D$42,ROW('03.Muestra'!$F$8:$F$42)-MIN(ROW('03.Muestra'!$D$8:$D$42))+1,""),ROW()-436)),"")</f>
        <v>https://www.comunidad.madrid/hospital/infantasofia/profesionales/biblioteca</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https://www.comunidad.madrid/hospital/infantasofia/declaracion-accesibilidad</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LEGAL</v>
      </c>
      <c r="C445" s="85" t="str" cm="1">
        <f t="array" ref="C445">IFERROR(INDEX('03.Muestra'!$F$8:$F$42,SMALL(IF("Página Web"='03.Muestra'!$D$8:$D$42,ROW('03.Muestra'!$F$8:$F$42)-MIN(ROW('03.Muestra'!$D$8:$D$42))+1,""),ROW()-436)),"")</f>
        <v>https://www.comunidad.madrid/hospital/infantasofia/ciudadanos/aviso-legal-privacidad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SITEMAP</v>
      </c>
      <c r="C446" s="85" t="str" cm="1">
        <f t="array" ref="C446">IFERROR(INDEX('03.Muestra'!$F$8:$F$42,SMALL(IF("Página Web"='03.Muestra'!$D$8:$D$42,ROW('03.Muestra'!$F$8:$F$42)-MIN(ROW('03.Muestra'!$D$8:$D$42))+1,""),ROW()-436)),"")</f>
        <v>https://www.comunidad.madrid/hospital/infantasofia/sitemap</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https://www.comunidad.madrid/hospital/infantasofia/</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https://www.comunidad.madrid/hospital/infantasofia/ciudadanos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https://www.comunidad.madrid/hospital/infantasofia/profesionales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PRENSA</v>
      </c>
      <c r="C478" s="85" t="str" cm="1">
        <f t="array" ref="C478">IFERROR(INDEX('03.Muestra'!$F$8:$F$42,SMALL(IF("Página Web"='03.Muestra'!$D$8:$D$42,ROW('03.Muestra'!$F$8:$F$42)-MIN(ROW('03.Muestra'!$D$8:$D$42))+1,""),ROW()-474)),"")</f>
        <v>https://www.comunidad.madrid/hospital/infantasofia/prensa</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https://www.comunidad.madrid/hospital/infantasofia/nosotros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https://www.comunidad.madrid/hospital/infantasofia/buscar?search_api_fulltext=&amp;nombre=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BIBLIOTECA</v>
      </c>
      <c r="C481" s="85" t="str" cm="1">
        <f t="array" ref="C481">IFERROR(INDEX('03.Muestra'!$F$8:$F$42,SMALL(IF("Página Web"='03.Muestra'!$D$8:$D$42,ROW('03.Muestra'!$F$8:$F$42)-MIN(ROW('03.Muestra'!$D$8:$D$42))+1,""),ROW()-474)),"")</f>
        <v>https://www.comunidad.madrid/hospital/infantasofia/profesionales/biblioteca</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https://www.comunidad.madrid/hospital/infantasofia/declaracion-accesibilidad</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LEGAL</v>
      </c>
      <c r="C483" s="85" t="str" cm="1">
        <f t="array" ref="C483">IFERROR(INDEX('03.Muestra'!$F$8:$F$42,SMALL(IF("Página Web"='03.Muestra'!$D$8:$D$42,ROW('03.Muestra'!$F$8:$F$42)-MIN(ROW('03.Muestra'!$D$8:$D$42))+1,""),ROW()-474)),"")</f>
        <v>https://www.comunidad.madrid/hospital/infantasofia/ciudadanos/aviso-legal-privacidad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SITEMAP</v>
      </c>
      <c r="C484" s="85" t="str" cm="1">
        <f t="array" ref="C484">IFERROR(INDEX('03.Muestra'!$F$8:$F$42,SMALL(IF("Página Web"='03.Muestra'!$D$8:$D$42,ROW('03.Muestra'!$F$8:$F$42)-MIN(ROW('03.Muestra'!$D$8:$D$42))+1,""),ROW()-474)),"")</f>
        <v>https://www.comunidad.madrid/hospital/infantasofia/sitemap</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https://www.comunidad.madrid/hospital/infantasofia/</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https://www.comunidad.madrid/hospital/infantasofia/ciudadanos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https://www.comunidad.madrid/hospital/infantasofia/profesionales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PRENSA</v>
      </c>
      <c r="C516" s="85" t="str" cm="1">
        <f t="array" ref="C516">IFERROR(INDEX('03.Muestra'!$F$8:$F$42,SMALL(IF("Página Web"='03.Muestra'!$D$8:$D$42,ROW('03.Muestra'!$F$8:$F$42)-MIN(ROW('03.Muestra'!$D$8:$D$42))+1,""),ROW()-512)),"")</f>
        <v>https://www.comunidad.madrid/hospital/infantasofia/prensa</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https://www.comunidad.madrid/hospital/infantasofia/nosotros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https://www.comunidad.madrid/hospital/infantasofia/buscar?search_api_fulltext=&amp;nombre=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BIBLIOTECA</v>
      </c>
      <c r="C519" s="85" t="str" cm="1">
        <f t="array" ref="C519">IFERROR(INDEX('03.Muestra'!$F$8:$F$42,SMALL(IF("Página Web"='03.Muestra'!$D$8:$D$42,ROW('03.Muestra'!$F$8:$F$42)-MIN(ROW('03.Muestra'!$D$8:$D$42))+1,""),ROW()-512)),"")</f>
        <v>https://www.comunidad.madrid/hospital/infantasofia/profesionales/biblioteca</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https://www.comunidad.madrid/hospital/infantasofia/declaracion-accesibilidad</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LEGAL</v>
      </c>
      <c r="C521" s="85" t="str" cm="1">
        <f t="array" ref="C521">IFERROR(INDEX('03.Muestra'!$F$8:$F$42,SMALL(IF("Página Web"='03.Muestra'!$D$8:$D$42,ROW('03.Muestra'!$F$8:$F$42)-MIN(ROW('03.Muestra'!$D$8:$D$42))+1,""),ROW()-512)),"")</f>
        <v>https://www.comunidad.madrid/hospital/infantasofia/ciudadanos/aviso-legal-privacidad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SITEMAP</v>
      </c>
      <c r="C522" s="85" t="str" cm="1">
        <f t="array" ref="C522">IFERROR(INDEX('03.Muestra'!$F$8:$F$42,SMALL(IF("Página Web"='03.Muestra'!$D$8:$D$42,ROW('03.Muestra'!$F$8:$F$42)-MIN(ROW('03.Muestra'!$D$8:$D$42))+1,""),ROW()-512)),"")</f>
        <v>https://www.comunidad.madrid/hospital/infantasofia/sitemap</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https://www.comunidad.madrid/hospital/infantasofia/</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https://www.comunidad.madrid/hospital/infantasofia/ciudadanos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https://www.comunidad.madrid/hospital/infantasofia/profesionales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PRENSA</v>
      </c>
      <c r="C554" s="85" t="str" cm="1">
        <f t="array" ref="C554">IFERROR(INDEX('03.Muestra'!$F$8:$F$42,SMALL(IF("Página Web"='03.Muestra'!$D$8:$D$42,ROW('03.Muestra'!$F$8:$F$42)-MIN(ROW('03.Muestra'!$D$8:$D$42))+1,""),ROW()-550)),"")</f>
        <v>https://www.comunidad.madrid/hospital/infantasofia/prensa</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https://www.comunidad.madrid/hospital/infantasofia/nosotros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https://www.comunidad.madrid/hospital/infantasofia/buscar?search_api_fulltext=&amp;nombre=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BIBLIOTECA</v>
      </c>
      <c r="C557" s="85" t="str" cm="1">
        <f t="array" ref="C557">IFERROR(INDEX('03.Muestra'!$F$8:$F$42,SMALL(IF("Página Web"='03.Muestra'!$D$8:$D$42,ROW('03.Muestra'!$F$8:$F$42)-MIN(ROW('03.Muestra'!$D$8:$D$42))+1,""),ROW()-550)),"")</f>
        <v>https://www.comunidad.madrid/hospital/infantasofia/profesionales/biblioteca</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https://www.comunidad.madrid/hospital/infantasofia/declaracion-accesibilidad</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LEGAL</v>
      </c>
      <c r="C559" s="85" t="str" cm="1">
        <f t="array" ref="C559">IFERROR(INDEX('03.Muestra'!$F$8:$F$42,SMALL(IF("Página Web"='03.Muestra'!$D$8:$D$42,ROW('03.Muestra'!$F$8:$F$42)-MIN(ROW('03.Muestra'!$D$8:$D$42))+1,""),ROW()-550)),"")</f>
        <v>https://www.comunidad.madrid/hospital/infantasofia/ciudadanos/aviso-legal-privacidad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SITEMAP</v>
      </c>
      <c r="C560" s="85" t="str" cm="1">
        <f t="array" ref="C560">IFERROR(INDEX('03.Muestra'!$F$8:$F$42,SMALL(IF("Página Web"='03.Muestra'!$D$8:$D$42,ROW('03.Muestra'!$F$8:$F$42)-MIN(ROW('03.Muestra'!$D$8:$D$42))+1,""),ROW()-550)),"")</f>
        <v>https://www.comunidad.madrid/hospital/infantasofia/sitemap</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https://www.comunidad.madrid/hospital/infantasofia/</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https://www.comunidad.madrid/hospital/infantasofia/ciudadanos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https://www.comunidad.madrid/hospital/infantasofia/profesionales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PRENSA</v>
      </c>
      <c r="C592" s="85" t="str" cm="1">
        <f t="array" ref="C592">IFERROR(INDEX('03.Muestra'!$F$8:$F$42,SMALL(IF("Página Web"='03.Muestra'!$D$8:$D$42,ROW('03.Muestra'!$F$8:$F$42)-MIN(ROW('03.Muestra'!$D$8:$D$42))+1,""),ROW()-588)),"")</f>
        <v>https://www.comunidad.madrid/hospital/infantasofia/prensa</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https://www.comunidad.madrid/hospital/infantasofia/nosotros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https://www.comunidad.madrid/hospital/infantasofia/buscar?search_api_fulltext=&amp;nombre=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BIBLIOTECA</v>
      </c>
      <c r="C595" s="85" t="str" cm="1">
        <f t="array" ref="C595">IFERROR(INDEX('03.Muestra'!$F$8:$F$42,SMALL(IF("Página Web"='03.Muestra'!$D$8:$D$42,ROW('03.Muestra'!$F$8:$F$42)-MIN(ROW('03.Muestra'!$D$8:$D$42))+1,""),ROW()-588)),"")</f>
        <v>https://www.comunidad.madrid/hospital/infantasofia/profesionales/biblioteca</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https://www.comunidad.madrid/hospital/infantasofia/declaracion-accesibilidad</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LEGAL</v>
      </c>
      <c r="C597" s="85" t="str" cm="1">
        <f t="array" ref="C597">IFERROR(INDEX('03.Muestra'!$F$8:$F$42,SMALL(IF("Página Web"='03.Muestra'!$D$8:$D$42,ROW('03.Muestra'!$F$8:$F$42)-MIN(ROW('03.Muestra'!$D$8:$D$42))+1,""),ROW()-588)),"")</f>
        <v>https://www.comunidad.madrid/hospital/infantasofia/ciudadanos/aviso-legal-privacidad</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SITEMAP</v>
      </c>
      <c r="C598" s="85" t="str" cm="1">
        <f t="array" ref="C598">IFERROR(INDEX('03.Muestra'!$F$8:$F$42,SMALL(IF("Página Web"='03.Muestra'!$D$8:$D$42,ROW('03.Muestra'!$F$8:$F$42)-MIN(ROW('03.Muestra'!$D$8:$D$42))+1,""),ROW()-588)),"")</f>
        <v>https://www.comunidad.madrid/hospital/infantasofia/sitemap</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https://www.comunidad.madrid/hospital/infantasofia/</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https://www.comunidad.madrid/hospital/infantasofia/ciudadanos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https://www.comunidad.madrid/hospital/infantasofia/profesionales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PRENSA</v>
      </c>
      <c r="C630" s="85" t="str" cm="1">
        <f t="array" ref="C630">IFERROR(INDEX('03.Muestra'!$F$8:$F$42,SMALL(IF("Página Web"='03.Muestra'!$D$8:$D$42,ROW('03.Muestra'!$F$8:$F$42)-MIN(ROW('03.Muestra'!$D$8:$D$42))+1,""),ROW()-626)),"")</f>
        <v>https://www.comunidad.madrid/hospital/infantasofia/prensa</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https://www.comunidad.madrid/hospital/infantasofia/nosotros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https://www.comunidad.madrid/hospital/infantasofia/buscar?search_api_fulltext=&amp;nombre=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BIBLIOTECA</v>
      </c>
      <c r="C633" s="85" t="str" cm="1">
        <f t="array" ref="C633">IFERROR(INDEX('03.Muestra'!$F$8:$F$42,SMALL(IF("Página Web"='03.Muestra'!$D$8:$D$42,ROW('03.Muestra'!$F$8:$F$42)-MIN(ROW('03.Muestra'!$D$8:$D$42))+1,""),ROW()-626)),"")</f>
        <v>https://www.comunidad.madrid/hospital/infantasofia/profesionales/biblioteca</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https://www.comunidad.madrid/hospital/infantasofia/declaracion-accesibilidad</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LEGAL</v>
      </c>
      <c r="C635" s="85" t="str" cm="1">
        <f t="array" ref="C635">IFERROR(INDEX('03.Muestra'!$F$8:$F$42,SMALL(IF("Página Web"='03.Muestra'!$D$8:$D$42,ROW('03.Muestra'!$F$8:$F$42)-MIN(ROW('03.Muestra'!$D$8:$D$42))+1,""),ROW()-626)),"")</f>
        <v>https://www.comunidad.madrid/hospital/infantasofia/ciudadanos/aviso-legal-privacidad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SITEMAP</v>
      </c>
      <c r="C636" s="85" t="str" cm="1">
        <f t="array" ref="C636">IFERROR(INDEX('03.Muestra'!$F$8:$F$42,SMALL(IF("Página Web"='03.Muestra'!$D$8:$D$42,ROW('03.Muestra'!$F$8:$F$42)-MIN(ROW('03.Muestra'!$D$8:$D$42))+1,""),ROW()-626)),"")</f>
        <v>https://www.comunidad.madrid/hospital/infantasofia/sitemap</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https://www.comunidad.madrid/hospital/infantasofia/</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https://www.comunidad.madrid/hospital/infantasofia/ciudadanos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https://www.comunidad.madrid/hospital/infantasofia/profesionales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PRENSA</v>
      </c>
      <c r="C668" s="85" t="str" cm="1">
        <f t="array" ref="C668">IFERROR(INDEX('03.Muestra'!$F$8:$F$42,SMALL(IF("Página Web"='03.Muestra'!$D$8:$D$42,ROW('03.Muestra'!$F$8:$F$42)-MIN(ROW('03.Muestra'!$D$8:$D$42))+1,""),ROW()-664)),"")</f>
        <v>https://www.comunidad.madrid/hospital/infantasofia/prensa</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https://www.comunidad.madrid/hospital/infantasofia/nosotros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https://www.comunidad.madrid/hospital/infantasofia/buscar?search_api_fulltext=&amp;nombre=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BIBLIOTECA</v>
      </c>
      <c r="C671" s="85" t="str" cm="1">
        <f t="array" ref="C671">IFERROR(INDEX('03.Muestra'!$F$8:$F$42,SMALL(IF("Página Web"='03.Muestra'!$D$8:$D$42,ROW('03.Muestra'!$F$8:$F$42)-MIN(ROW('03.Muestra'!$D$8:$D$42))+1,""),ROW()-664)),"")</f>
        <v>https://www.comunidad.madrid/hospital/infantasofia/profesionales/biblioteca</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https://www.comunidad.madrid/hospital/infantasofia/declaracion-accesibilidad</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LEGAL</v>
      </c>
      <c r="C673" s="85" t="str" cm="1">
        <f t="array" ref="C673">IFERROR(INDEX('03.Muestra'!$F$8:$F$42,SMALL(IF("Página Web"='03.Muestra'!$D$8:$D$42,ROW('03.Muestra'!$F$8:$F$42)-MIN(ROW('03.Muestra'!$D$8:$D$42))+1,""),ROW()-664)),"")</f>
        <v>https://www.comunidad.madrid/hospital/infantasofia/ciudadanos/aviso-legal-privacidad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SITEMAP</v>
      </c>
      <c r="C674" s="85" t="str" cm="1">
        <f t="array" ref="C674">IFERROR(INDEX('03.Muestra'!$F$8:$F$42,SMALL(IF("Página Web"='03.Muestra'!$D$8:$D$42,ROW('03.Muestra'!$F$8:$F$42)-MIN(ROW('03.Muestra'!$D$8:$D$42))+1,""),ROW()-664)),"")</f>
        <v>https://www.comunidad.madrid/hospital/infantasofia/sitemap</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https://www.comunidad.madrid/hospital/infantasofia/</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https://www.comunidad.madrid/hospital/infantasofia/ciudadanos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https://www.comunidad.madrid/hospital/infantasofia/profesionales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PRENSA</v>
      </c>
      <c r="C706" s="85" t="str" cm="1">
        <f t="array" ref="C706">IFERROR(INDEX('03.Muestra'!$F$8:$F$42,SMALL(IF("Página Web"='03.Muestra'!$D$8:$D$42,ROW('03.Muestra'!$F$8:$F$42)-MIN(ROW('03.Muestra'!$D$8:$D$42))+1,""),ROW()-702)),"")</f>
        <v>https://www.comunidad.madrid/hospital/infantasofia/prensa</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https://www.comunidad.madrid/hospital/infantasofia/nosotros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https://www.comunidad.madrid/hospital/infantasofia/buscar?search_api_fulltext=&amp;nombre=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BIBLIOTECA</v>
      </c>
      <c r="C709" s="85" t="str" cm="1">
        <f t="array" ref="C709">IFERROR(INDEX('03.Muestra'!$F$8:$F$42,SMALL(IF("Página Web"='03.Muestra'!$D$8:$D$42,ROW('03.Muestra'!$F$8:$F$42)-MIN(ROW('03.Muestra'!$D$8:$D$42))+1,""),ROW()-702)),"")</f>
        <v>https://www.comunidad.madrid/hospital/infantasofia/profesionales/biblioteca</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https://www.comunidad.madrid/hospital/infantasofia/declaracion-accesibilidad</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LEGAL</v>
      </c>
      <c r="C711" s="85" t="str" cm="1">
        <f t="array" ref="C711">IFERROR(INDEX('03.Muestra'!$F$8:$F$42,SMALL(IF("Página Web"='03.Muestra'!$D$8:$D$42,ROW('03.Muestra'!$F$8:$F$42)-MIN(ROW('03.Muestra'!$D$8:$D$42))+1,""),ROW()-702)),"")</f>
        <v>https://www.comunidad.madrid/hospital/infantasofia/ciudadanos/aviso-legal-privacidad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SITEMAP</v>
      </c>
      <c r="C712" s="85" t="str" cm="1">
        <f t="array" ref="C712">IFERROR(INDEX('03.Muestra'!$F$8:$F$42,SMALL(IF("Página Web"='03.Muestra'!$D$8:$D$42,ROW('03.Muestra'!$F$8:$F$42)-MIN(ROW('03.Muestra'!$D$8:$D$42))+1,""),ROW()-702)),"")</f>
        <v>https://www.comunidad.madrid/hospital/infantasofia/sitemap</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52" zoomScale="85" zoomScaleNormal="85" workbookViewId="0">
      <selection activeCell="D323" sqref="D323:D33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2</v>
      </c>
      <c r="H12" s="42">
        <f ca="1">IF(($G$15+$K$15)=0,0,G12/($G$15+$K$15))</f>
        <v>2.2222222222222223E-2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88</v>
      </c>
      <c r="H14" s="42">
        <f ca="1">IF(($G$15+$K$15)=0,0,G14/($G$15+$K$15))</f>
        <v>0.97777777777777775</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https://www.comunidad.madrid/hospital/infantasofia/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https://www.comunidad.madrid/hospital/infantasofia/ciudadanos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https://www.comunidad.madrid/hospital/infantasofia/profesionales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PRENSA</v>
      </c>
      <c r="C22" s="85" t="str" cm="1">
        <f t="array" ref="C22">IFERROR(INDEX('03.Muestra'!$F$8:$F$42,SMALL(IF("Página Web"='03.Muestra'!$D$8:$D$42,ROW('03.Muestra'!$F$8:$F$42)-MIN(ROW('03.Muestra'!$D$8:$D$42))+1,""),ROW()-18)),"")</f>
        <v>https://www.comunidad.madrid/hospital/infantasofia/prensa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https://www.comunidad.madrid/hospital/infantasofia/nosotros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https://www.comunidad.madrid/hospital/infantasofia/buscar?search_api_fulltext=&amp;nombre=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https://www.comunidad.madrid/hospital/infantasofia/profesionales/biblioteca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https://www.comunidad.madrid/hospital/infantasofia/declaracion-accesibilidad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LEGAL</v>
      </c>
      <c r="C27" s="85" t="str" cm="1">
        <f t="array" ref="C27">IFERROR(INDEX('03.Muestra'!$F$8:$F$42,SMALL(IF("Página Web"='03.Muestra'!$D$8:$D$42,ROW('03.Muestra'!$F$8:$F$42)-MIN(ROW('03.Muestra'!$D$8:$D$42))+1,""),ROW()-18)),"")</f>
        <v>https://www.comunidad.madrid/hospital/infantasofia/ciudadanos/aviso-legal-privacidad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SITEMAP</v>
      </c>
      <c r="C28" s="85" t="str" cm="1">
        <f t="array" ref="C28">IFERROR(INDEX('03.Muestra'!$F$8:$F$42,SMALL(IF("Página Web"='03.Muestra'!$D$8:$D$42,ROW('03.Muestra'!$F$8:$F$42)-MIN(ROW('03.Muestra'!$D$8:$D$42))+1,""),ROW()-18)),"")</f>
        <v>https://www.comunidad.madrid/hospital/infantasofia/sitemap</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PRENSA</v>
      </c>
      <c r="C60" s="8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https://www.comunidad.madrid/hospital/infantasofia/profesionales/biblioteca</v>
      </c>
      <c r="D63" s="99" t="s">
        <v>92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https://www.comunidad.madrid/hospital/infantasofia/declaracion-accesibilidad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LEGAL</v>
      </c>
      <c r="C65" s="8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SITEMAP</v>
      </c>
      <c r="C66" s="8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PRENSA</v>
      </c>
      <c r="C98" s="8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https://www.comunidad.madrid/hospital/infantasofia/declaracion-accesibilidad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LEGAL</v>
      </c>
      <c r="C103" s="8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SITEMAP</v>
      </c>
      <c r="C104" s="8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https://www.comunidad.madrid/hospital/infantasofia/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https://www.comunidad.madrid/hospital/infantasofia/ciudadanos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https://www.comunidad.madrid/hospital/infantasofia/profesionales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PRENSA</v>
      </c>
      <c r="C136" s="85" t="str" cm="1">
        <f t="array" ref="C136">IFERROR(INDEX('03.Muestra'!$F$8:$F$42,SMALL(IF("Página Web"='03.Muestra'!$D$8:$D$42,ROW('03.Muestra'!$F$8:$F$42)-MIN(ROW('03.Muestra'!$D$8:$D$42))+1,""),ROW()-132)),"")</f>
        <v>https://www.comunidad.madrid/hospital/infantasofia/prensa</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https://www.comunidad.madrid/hospital/infantasofia/nosotros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https://www.comunidad.madrid/hospital/infantasofia/buscar?search_api_fulltext=&amp;nombre=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https://www.comunidad.madrid/hospital/infantasofia/profesionales/biblioteca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https://www.comunidad.madrid/hospital/infantasofia/declaracion-accesibilidad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LEGAL</v>
      </c>
      <c r="C141" s="85" t="str" cm="1">
        <f t="array" ref="C141">IFERROR(INDEX('03.Muestra'!$F$8:$F$42,SMALL(IF("Página Web"='03.Muestra'!$D$8:$D$42,ROW('03.Muestra'!$F$8:$F$42)-MIN(ROW('03.Muestra'!$D$8:$D$42))+1,""),ROW()-132)),"")</f>
        <v>https://www.comunidad.madrid/hospital/infantasofia/ciudadanos/aviso-legal-privacidad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SITEMAP</v>
      </c>
      <c r="C142" s="85" t="str" cm="1">
        <f t="array" ref="C142">IFERROR(INDEX('03.Muestra'!$F$8:$F$42,SMALL(IF("Página Web"='03.Muestra'!$D$8:$D$42,ROW('03.Muestra'!$F$8:$F$42)-MIN(ROW('03.Muestra'!$D$8:$D$42))+1,""),ROW()-132)),"")</f>
        <v>https://www.comunidad.madrid/hospital/infantasofia/sitemap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https://www.comunidad.madrid/hospital/infantasofia/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https://www.comunidad.madrid/hospital/infantasofia/ciudadanos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https://www.comunidad.madrid/hospital/infantasofia/profesionales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PRENSA</v>
      </c>
      <c r="C174" s="85" t="str" cm="1">
        <f t="array" ref="C174">IFERROR(INDEX('03.Muestra'!$F$8:$F$42,SMALL(IF("Página Web"='03.Muestra'!$D$8:$D$42,ROW('03.Muestra'!$F$8:$F$42)-MIN(ROW('03.Muestra'!$D$8:$D$42))+1,""),ROW()-170)),"")</f>
        <v>https://www.comunidad.madrid/hospital/infantasofia/prensa</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https://www.comunidad.madrid/hospital/infantasofia/nosotros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https://www.comunidad.madrid/hospital/infantasofia/buscar?search_api_fulltext=&amp;nombre=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https://www.comunidad.madrid/hospital/infantasofia/profesionales/biblioteca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https://www.comunidad.madrid/hospital/infantasofia/declaracion-accesibilidad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LEGAL</v>
      </c>
      <c r="C179" s="85" t="str" cm="1">
        <f t="array" ref="C179">IFERROR(INDEX('03.Muestra'!$F$8:$F$42,SMALL(IF("Página Web"='03.Muestra'!$D$8:$D$42,ROW('03.Muestra'!$F$8:$F$42)-MIN(ROW('03.Muestra'!$D$8:$D$42))+1,""),ROW()-170)),"")</f>
        <v>https://www.comunidad.madrid/hospital/infantasofia/ciudadanos/aviso-legal-privacidad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SITEMAP</v>
      </c>
      <c r="C180" s="85" t="str" cm="1">
        <f t="array" ref="C180">IFERROR(INDEX('03.Muestra'!$F$8:$F$42,SMALL(IF("Página Web"='03.Muestra'!$D$8:$D$42,ROW('03.Muestra'!$F$8:$F$42)-MIN(ROW('03.Muestra'!$D$8:$D$42))+1,""),ROW()-170)),"")</f>
        <v>https://www.comunidad.madrid/hospital/infantasofia/sitemap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https://www.comunidad.madrid/hospital/infantasofia/</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https://www.comunidad.madrid/hospital/infantasofia/ciudadanos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https://www.comunidad.madrid/hospital/infantasofia/profesionales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PRENSA</v>
      </c>
      <c r="C212" s="85" t="str" cm="1">
        <f t="array" ref="C212">IFERROR(INDEX('03.Muestra'!$F$8:$F$42,SMALL(IF("Página Web"='03.Muestra'!$D$8:$D$42,ROW('03.Muestra'!$F$8:$F$42)-MIN(ROW('03.Muestra'!$D$8:$D$42))+1,""),ROW()-208)),"")</f>
        <v>https://www.comunidad.madrid/hospital/infantasofia/prensa</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https://www.comunidad.madrid/hospital/infantasofia/nosotros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https://www.comunidad.madrid/hospital/infantasofia/buscar?search_api_fulltext=&amp;nombre=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https://www.comunidad.madrid/hospital/infantasofia/profesionales/biblioteca</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https://www.comunidad.madrid/hospital/infantasofia/declaracion-accesibilidad</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LEGAL</v>
      </c>
      <c r="C217" s="85" t="str" cm="1">
        <f t="array" ref="C217">IFERROR(INDEX('03.Muestra'!$F$8:$F$42,SMALL(IF("Página Web"='03.Muestra'!$D$8:$D$42,ROW('03.Muestra'!$F$8:$F$42)-MIN(ROW('03.Muestra'!$D$8:$D$42))+1,""),ROW()-208)),"")</f>
        <v>https://www.comunidad.madrid/hospital/infantasofia/ciudadanos/aviso-legal-privacidad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SITEMAP</v>
      </c>
      <c r="C218" s="85" t="str" cm="1">
        <f t="array" ref="C218">IFERROR(INDEX('03.Muestra'!$F$8:$F$42,SMALL(IF("Página Web"='03.Muestra'!$D$8:$D$42,ROW('03.Muestra'!$F$8:$F$42)-MIN(ROW('03.Muestra'!$D$8:$D$42))+1,""),ROW()-208)),"")</f>
        <v>https://www.comunidad.madrid/hospital/infantasofia/sitemap</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https://www.comunidad.madrid/hospital/infantasofia/</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https://www.comunidad.madrid/hospital/infantasofia/ciudadanos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https://www.comunidad.madrid/hospital/infantasofia/profesionales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PRENSA</v>
      </c>
      <c r="C250" s="85" t="str" cm="1">
        <f t="array" ref="C250">IFERROR(INDEX('03.Muestra'!$F$8:$F$42,SMALL(IF("Página Web"='03.Muestra'!$D$8:$D$42,ROW('03.Muestra'!$F$8:$F$42)-MIN(ROW('03.Muestra'!$D$8:$D$42))+1,""),ROW()-246)),"")</f>
        <v>https://www.comunidad.madrid/hospital/infantasofia/prensa</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https://www.comunidad.madrid/hospital/infantasofia/nosotros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https://www.comunidad.madrid/hospital/infantasofia/buscar?search_api_fulltext=&amp;nombre=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https://www.comunidad.madrid/hospital/infantasofia/profesionales/biblioteca</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https://www.comunidad.madrid/hospital/infantasofia/declaracion-accesibilidad</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LEGAL</v>
      </c>
      <c r="C255" s="85" t="str" cm="1">
        <f t="array" ref="C255">IFERROR(INDEX('03.Muestra'!$F$8:$F$42,SMALL(IF("Página Web"='03.Muestra'!$D$8:$D$42,ROW('03.Muestra'!$F$8:$F$42)-MIN(ROW('03.Muestra'!$D$8:$D$42))+1,""),ROW()-246)),"")</f>
        <v>https://www.comunidad.madrid/hospital/infantasofia/ciudadanos/aviso-legal-privacidad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SITEMAP</v>
      </c>
      <c r="C256" s="85" t="str" cm="1">
        <f t="array" ref="C256">IFERROR(INDEX('03.Muestra'!$F$8:$F$42,SMALL(IF("Página Web"='03.Muestra'!$D$8:$D$42,ROW('03.Muestra'!$F$8:$F$42)-MIN(ROW('03.Muestra'!$D$8:$D$42))+1,""),ROW()-246)),"")</f>
        <v>https://www.comunidad.madrid/hospital/infantasofia/sitemap</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https://www.comunidad.madrid/hospital/infantasofia/</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https://www.comunidad.madrid/hospital/infantasofia/ciudadanos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https://www.comunidad.madrid/hospital/infantasofia/profesionales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PRENSA</v>
      </c>
      <c r="C288" s="85" t="str" cm="1">
        <f t="array" ref="C288">IFERROR(INDEX('03.Muestra'!$F$8:$F$42,SMALL(IF("Página Web"='03.Muestra'!$D$8:$D$42,ROW('03.Muestra'!$F$8:$F$42)-MIN(ROW('03.Muestra'!$D$8:$D$42))+1,""),ROW()-284)),"")</f>
        <v>https://www.comunidad.madrid/hospital/infantasofia/prensa</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https://www.comunidad.madrid/hospital/infantasofia/nosotros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https://www.comunidad.madrid/hospital/infantasofia/buscar?search_api_fulltext=&amp;nombre=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https://www.comunidad.madrid/hospital/infantasofia/profesionales/biblioteca</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https://www.comunidad.madrid/hospital/infantasofia/declaracion-accesibilidad</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LEGAL</v>
      </c>
      <c r="C293" s="85" t="str" cm="1">
        <f t="array" ref="C293">IFERROR(INDEX('03.Muestra'!$F$8:$F$42,SMALL(IF("Página Web"='03.Muestra'!$D$8:$D$42,ROW('03.Muestra'!$F$8:$F$42)-MIN(ROW('03.Muestra'!$D$8:$D$42))+1,""),ROW()-284)),"")</f>
        <v>https://www.comunidad.madrid/hospital/infantasofia/ciudadanos/aviso-legal-privacidad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SITEMAP</v>
      </c>
      <c r="C294" s="85" t="str" cm="1">
        <f t="array" ref="C294">IFERROR(INDEX('03.Muestra'!$F$8:$F$42,SMALL(IF("Página Web"='03.Muestra'!$D$8:$D$42,ROW('03.Muestra'!$F$8:$F$42)-MIN(ROW('03.Muestra'!$D$8:$D$42))+1,""),ROW()-284)),"")</f>
        <v>https://www.comunidad.madrid/hospital/infantasofia/sitemap</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https://www.comunidad.madrid/hospital/infantasofia/</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https://www.comunidad.madrid/hospital/infantasofia/ciudadanos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https://www.comunidad.madrid/hospital/infantasofia/profesionales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PRENSA</v>
      </c>
      <c r="C326" s="85" t="str" cm="1">
        <f t="array" ref="C326">IFERROR(INDEX('03.Muestra'!$F$8:$F$42,SMALL(IF("Página Web"='03.Muestra'!$D$8:$D$42,ROW('03.Muestra'!$F$8:$F$42)-MIN(ROW('03.Muestra'!$D$8:$D$42))+1,""),ROW()-322)),"")</f>
        <v>https://www.comunidad.madrid/hospital/infantasofia/prensa</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https://www.comunidad.madrid/hospital/infantasofia/nosotros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https://www.comunidad.madrid/hospital/infantasofia/buscar?search_api_fulltext=&amp;nombre=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https://www.comunidad.madrid/hospital/infantasofia/profesionales/biblioteca</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https://www.comunidad.madrid/hospital/infantasofia/declaracion-accesibilidad</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LEGAL</v>
      </c>
      <c r="C331" s="85" t="str" cm="1">
        <f t="array" ref="C331">IFERROR(INDEX('03.Muestra'!$F$8:$F$42,SMALL(IF("Página Web"='03.Muestra'!$D$8:$D$42,ROW('03.Muestra'!$F$8:$F$42)-MIN(ROW('03.Muestra'!$D$8:$D$42))+1,""),ROW()-322)),"")</f>
        <v>https://www.comunidad.madrid/hospital/infantasofia/ciudadanos/aviso-legal-privacidad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SITEMAP</v>
      </c>
      <c r="C332" s="85" t="str" cm="1">
        <f t="array" ref="C332">IFERROR(INDEX('03.Muestra'!$F$8:$F$42,SMALL(IF("Página Web"='03.Muestra'!$D$8:$D$42,ROW('03.Muestra'!$F$8:$F$42)-MIN(ROW('03.Muestra'!$D$8:$D$42))+1,""),ROW()-322)),"")</f>
        <v>https://www.comunidad.madrid/hospital/infantasofia/sitemap</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642" zoomScale="115" zoomScaleNormal="115" workbookViewId="0">
      <selection activeCell="D25" sqref="D25"/>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174</v>
      </c>
      <c r="H12" s="42">
        <f ca="1">IF(($G$15+$K$15)=0,0,G12/($G$15+$K$15))</f>
        <v>0.34799999999999998</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126</v>
      </c>
      <c r="H13" s="42">
        <f ca="1">IF(($G$15+$K$15)=0,0,G13/($G$15+$K$15))</f>
        <v>0.252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200</v>
      </c>
      <c r="H14" s="42">
        <f ca="1">IF(($G$15+$K$15)=0,0,G14/($G$15+$K$15))</f>
        <v>0.4</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https://www.comunidad.madrid/hospital/infantasofia/</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https://www.comunidad.madrid/hospital/infantasofia/ciudadanos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https://www.comunidad.madrid/hospital/infantasofia/profesionales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PRENSA</v>
      </c>
      <c r="C22" s="85" t="str" cm="1">
        <f t="array" ref="C22">IFERROR(INDEX('03.Muestra'!$F$8:$F$42,SMALL(IF("Página Web"='03.Muestra'!$D$8:$D$42,ROW('03.Muestra'!$F$8:$F$42)-MIN(ROW('03.Muestra'!$D$8:$D$42))+1,""),ROW()-18)),"")</f>
        <v>https://www.comunidad.madrid/hospital/infantasofia/prensa</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https://www.comunidad.madrid/hospital/infantasofia/nosotros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https://www.comunidad.madrid/hospital/infantasofia/buscar?search_api_fulltext=&amp;nombre=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https://www.comunidad.madrid/hospital/infantasofia/profesionales/biblioteca</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https://www.comunidad.madrid/hospital/infantasofia/declaracion-accesibilidad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LEGAL</v>
      </c>
      <c r="C27" s="85" t="str" cm="1">
        <f t="array" ref="C27">IFERROR(INDEX('03.Muestra'!$F$8:$F$42,SMALL(IF("Página Web"='03.Muestra'!$D$8:$D$42,ROW('03.Muestra'!$F$8:$F$42)-MIN(ROW('03.Muestra'!$D$8:$D$42))+1,""),ROW()-18)),"")</f>
        <v>https://www.comunidad.madrid/hospital/infantasofia/ciudadanos/aviso-legal-privacidad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SITEMAP</v>
      </c>
      <c r="C28" s="85" t="str" cm="1">
        <f t="array" ref="C28">IFERROR(INDEX('03.Muestra'!$F$8:$F$42,SMALL(IF("Página Web"='03.Muestra'!$D$8:$D$42,ROW('03.Muestra'!$F$8:$F$42)-MIN(ROW('03.Muestra'!$D$8:$D$42))+1,""),ROW()-18)),"")</f>
        <v>https://www.comunidad.madrid/hospital/infantasofia/sitemap</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https://www.comunidad.madrid/hospital/infantasofia/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https://www.comunidad.madrid/hospital/infantasofia/ciudadanos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https://www.comunidad.madrid/hospital/infantasofia/profesionales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PRENSA</v>
      </c>
      <c r="C60" s="85" t="str" cm="1">
        <f t="array" ref="C60">IFERROR(INDEX('03.Muestra'!$F$8:$F$42,SMALL(IF("Página Web"='03.Muestra'!$D$8:$D$42,ROW('03.Muestra'!$F$8:$F$42)-MIN(ROW('03.Muestra'!$D$8:$D$42))+1,""),ROW()-56)),"")</f>
        <v>https://www.comunidad.madrid/hospital/infantasofia/prensa</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https://www.comunidad.madrid/hospital/infantasofia/nosotros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https://www.comunidad.madrid/hospital/infantasofia/buscar?search_api_fulltext=&amp;nombre=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https://www.comunidad.madrid/hospital/infantasofia/profesionales/biblioteca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https://www.comunidad.madrid/hospital/infantasofia/declaracion-accesibilidad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LEGAL</v>
      </c>
      <c r="C65" s="85" t="str" cm="1">
        <f t="array" ref="C65">IFERROR(INDEX('03.Muestra'!$F$8:$F$42,SMALL(IF("Página Web"='03.Muestra'!$D$8:$D$42,ROW('03.Muestra'!$F$8:$F$42)-MIN(ROW('03.Muestra'!$D$8:$D$42))+1,""),ROW()-56)),"")</f>
        <v>https://www.comunidad.madrid/hospital/infantasofia/ciudadanos/aviso-legal-privacidad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SITEMAP</v>
      </c>
      <c r="C66" s="85" t="str" cm="1">
        <f t="array" ref="C66">IFERROR(INDEX('03.Muestra'!$F$8:$F$42,SMALL(IF("Página Web"='03.Muestra'!$D$8:$D$42,ROW('03.Muestra'!$F$8:$F$42)-MIN(ROW('03.Muestra'!$D$8:$D$42))+1,""),ROW()-56)),"")</f>
        <v>https://www.comunidad.madrid/hospital/infantasofia/sitemap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https://www.comunidad.madrid/hospital/infantasofia/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https://www.comunidad.madrid/hospital/infantasofia/ciudadanos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https://www.comunidad.madrid/hospital/infantasofia/profesionales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PRENSA</v>
      </c>
      <c r="C98" s="85" t="str" cm="1">
        <f t="array" ref="C98">IFERROR(INDEX('03.Muestra'!$F$8:$F$42,SMALL(IF("Página Web"='03.Muestra'!$D$8:$D$42,ROW('03.Muestra'!$F$8:$F$42)-MIN(ROW('03.Muestra'!$D$8:$D$42))+1,""),ROW()-94)),"")</f>
        <v>https://www.comunidad.madrid/hospital/infantasofia/prensa</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https://www.comunidad.madrid/hospital/infantasofia/nosotros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https://www.comunidad.madrid/hospital/infantasofia/buscar?search_api_fulltext=&amp;nombre=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https://www.comunidad.madrid/hospital/infantasofia/profesionales/biblioteca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https://www.comunidad.madrid/hospital/infantasofia/declaracion-accesibilidad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LEGAL</v>
      </c>
      <c r="C103" s="85" t="str" cm="1">
        <f t="array" ref="C103">IFERROR(INDEX('03.Muestra'!$F$8:$F$42,SMALL(IF("Página Web"='03.Muestra'!$D$8:$D$42,ROW('03.Muestra'!$F$8:$F$42)-MIN(ROW('03.Muestra'!$D$8:$D$42))+1,""),ROW()-94)),"")</f>
        <v>https://www.comunidad.madrid/hospital/infantasofia/ciudadanos/aviso-legal-privacidad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SITEMAP</v>
      </c>
      <c r="C104" s="85" t="str" cm="1">
        <f t="array" ref="C104">IFERROR(INDEX('03.Muestra'!$F$8:$F$42,SMALL(IF("Página Web"='03.Muestra'!$D$8:$D$42,ROW('03.Muestra'!$F$8:$F$42)-MIN(ROW('03.Muestra'!$D$8:$D$42))+1,""),ROW()-94)),"")</f>
        <v>https://www.comunidad.madrid/hospital/infantasofia/sitemap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https://www.comunidad.madrid/hospital/infantasofia/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https://www.comunidad.madrid/hospital/infantasofia/ciudadanos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https://www.comunidad.madrid/hospital/infantasofia/profesionales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PRENSA</v>
      </c>
      <c r="C136" s="85" t="str" cm="1">
        <f t="array" ref="C136">IFERROR(INDEX('03.Muestra'!$F$8:$F$42,SMALL(IF("Página Web"='03.Muestra'!$D$8:$D$42,ROW('03.Muestra'!$F$8:$F$42)-MIN(ROW('03.Muestra'!$D$8:$D$42))+1,""),ROW()-132)),"")</f>
        <v>https://www.comunidad.madrid/hospital/infantasofia/prensa</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https://www.comunidad.madrid/hospital/infantasofia/nosotros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https://www.comunidad.madrid/hospital/infantasofia/buscar?search_api_fulltext=&amp;nombre=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https://www.comunidad.madrid/hospital/infantasofia/profesionales/biblioteca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https://www.comunidad.madrid/hospital/infantasofia/declaracion-accesibilidad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LEGAL</v>
      </c>
      <c r="C141" s="85" t="str" cm="1">
        <f t="array" ref="C141">IFERROR(INDEX('03.Muestra'!$F$8:$F$42,SMALL(IF("Página Web"='03.Muestra'!$D$8:$D$42,ROW('03.Muestra'!$F$8:$F$42)-MIN(ROW('03.Muestra'!$D$8:$D$42))+1,""),ROW()-132)),"")</f>
        <v>https://www.comunidad.madrid/hospital/infantasofia/ciudadanos/aviso-legal-privacidad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SITEMAP</v>
      </c>
      <c r="C142" s="85" t="str" cm="1">
        <f t="array" ref="C142">IFERROR(INDEX('03.Muestra'!$F$8:$F$42,SMALL(IF("Página Web"='03.Muestra'!$D$8:$D$42,ROW('03.Muestra'!$F$8:$F$42)-MIN(ROW('03.Muestra'!$D$8:$D$42))+1,""),ROW()-132)),"")</f>
        <v>https://www.comunidad.madrid/hospital/infantasofia/sitemap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https://www.comunidad.madrid/hospital/infantasofia/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https://www.comunidad.madrid/hospital/infantasofia/ciudadanos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https://www.comunidad.madrid/hospital/infantasofia/profesionales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PRENSA</v>
      </c>
      <c r="C174" s="85" t="str" cm="1">
        <f t="array" ref="C174">IFERROR(INDEX('03.Muestra'!$F$8:$F$42,SMALL(IF("Página Web"='03.Muestra'!$D$8:$D$42,ROW('03.Muestra'!$F$8:$F$42)-MIN(ROW('03.Muestra'!$D$8:$D$42))+1,""),ROW()-170)),"")</f>
        <v>https://www.comunidad.madrid/hospital/infantasofia/prensa</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https://www.comunidad.madrid/hospital/infantasofia/nosotros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https://www.comunidad.madrid/hospital/infantasofia/buscar?search_api_fulltext=&amp;nombre=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https://www.comunidad.madrid/hospital/infantasofia/profesionales/biblioteca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https://www.comunidad.madrid/hospital/infantasofia/declaracion-accesibilidad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LEGAL</v>
      </c>
      <c r="C179" s="85" t="str" cm="1">
        <f t="array" ref="C179">IFERROR(INDEX('03.Muestra'!$F$8:$F$42,SMALL(IF("Página Web"='03.Muestra'!$D$8:$D$42,ROW('03.Muestra'!$F$8:$F$42)-MIN(ROW('03.Muestra'!$D$8:$D$42))+1,""),ROW()-170)),"")</f>
        <v>https://www.comunidad.madrid/hospital/infantasofia/ciudadanos/aviso-legal-privacidad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SITEMAP</v>
      </c>
      <c r="C180" s="85" t="str" cm="1">
        <f t="array" ref="C180">IFERROR(INDEX('03.Muestra'!$F$8:$F$42,SMALL(IF("Página Web"='03.Muestra'!$D$8:$D$42,ROW('03.Muestra'!$F$8:$F$42)-MIN(ROW('03.Muestra'!$D$8:$D$42))+1,""),ROW()-170)),"")</f>
        <v>https://www.comunidad.madrid/hospital/infantasofia/sitemap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https://www.comunidad.madrid/hospital/infantasofia/</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https://www.comunidad.madrid/hospital/infantasofia/ciudadanos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9</v>
      </c>
      <c r="J210" s="91">
        <f ca="1">COUNTIF($D209:INDIRECT("$D" &amp;  SUM(ROW()-1,'03.Muestra'!$D$45)-1),J209)</f>
        <v>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https://www.comunidad.madrid/hospital/infantasofia/profesionales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PRENSA</v>
      </c>
      <c r="C212" s="85" t="str" cm="1">
        <f t="array" ref="C212">IFERROR(INDEX('03.Muestra'!$F$8:$F$42,SMALL(IF("Página Web"='03.Muestra'!$D$8:$D$42,ROW('03.Muestra'!$F$8:$F$42)-MIN(ROW('03.Muestra'!$D$8:$D$42))+1,""),ROW()-208)),"")</f>
        <v>https://www.comunidad.madrid/hospital/infantasofia/prensa</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https://www.comunidad.madrid/hospital/infantasofia/nosotros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https://www.comunidad.madrid/hospital/infantasofia/buscar?search_api_fulltext=&amp;nombre=</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https://www.comunidad.madrid/hospital/infantasofia/profesionales/biblioteca</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https://www.comunidad.madrid/hospital/infantasofia/declaracion-accesibilidad</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LEGAL</v>
      </c>
      <c r="C217" s="85" t="str" cm="1">
        <f t="array" ref="C217">IFERROR(INDEX('03.Muestra'!$F$8:$F$42,SMALL(IF("Página Web"='03.Muestra'!$D$8:$D$42,ROW('03.Muestra'!$F$8:$F$42)-MIN(ROW('03.Muestra'!$D$8:$D$42))+1,""),ROW()-208)),"")</f>
        <v>https://www.comunidad.madrid/hospital/infantasofia/ciudadanos/aviso-legal-privacidad</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SITEMAP</v>
      </c>
      <c r="C218" s="85" t="str" cm="1">
        <f t="array" ref="C218">IFERROR(INDEX('03.Muestra'!$F$8:$F$42,SMALL(IF("Página Web"='03.Muestra'!$D$8:$D$42,ROW('03.Muestra'!$F$8:$F$42)-MIN(ROW('03.Muestra'!$D$8:$D$42))+1,""),ROW()-208)),"")</f>
        <v>https://www.comunidad.madrid/hospital/infantasofia/sitemap</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https://www.comunidad.madrid/hospital/infantasofia/</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https://www.comunidad.madrid/hospital/infantasofia/ciudadanos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https://www.comunidad.madrid/hospital/infantasofia/profesionales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PRENSA</v>
      </c>
      <c r="C250" s="85" t="str" cm="1">
        <f t="array" ref="C250">IFERROR(INDEX('03.Muestra'!$F$8:$F$42,SMALL(IF("Página Web"='03.Muestra'!$D$8:$D$42,ROW('03.Muestra'!$F$8:$F$42)-MIN(ROW('03.Muestra'!$D$8:$D$42))+1,""),ROW()-246)),"")</f>
        <v>https://www.comunidad.madrid/hospital/infantasofia/prensa</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https://www.comunidad.madrid/hospital/infantasofia/nosotros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https://www.comunidad.madrid/hospital/infantasofia/buscar?search_api_fulltext=&amp;nombre=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https://www.comunidad.madrid/hospital/infantasofia/profesionales/biblioteca</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https://www.comunidad.madrid/hospital/infantasofia/declaracion-accesibilidad</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LEGAL</v>
      </c>
      <c r="C255" s="85" t="str" cm="1">
        <f t="array" ref="C255">IFERROR(INDEX('03.Muestra'!$F$8:$F$42,SMALL(IF("Página Web"='03.Muestra'!$D$8:$D$42,ROW('03.Muestra'!$F$8:$F$42)-MIN(ROW('03.Muestra'!$D$8:$D$42))+1,""),ROW()-246)),"")</f>
        <v>https://www.comunidad.madrid/hospital/infantasofia/ciudadanos/aviso-legal-privacidad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SITEMAP</v>
      </c>
      <c r="C256" s="85" t="str" cm="1">
        <f t="array" ref="C256">IFERROR(INDEX('03.Muestra'!$F$8:$F$42,SMALL(IF("Página Web"='03.Muestra'!$D$8:$D$42,ROW('03.Muestra'!$F$8:$F$42)-MIN(ROW('03.Muestra'!$D$8:$D$42))+1,""),ROW()-246)),"")</f>
        <v>https://www.comunidad.madrid/hospital/infantasofia/sitemap</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https://www.comunidad.madrid/hospital/infantasofia/</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https://www.comunidad.madrid/hospital/infantasofia/ciudadanos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https://www.comunidad.madrid/hospital/infantasofia/profesionales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PRENSA</v>
      </c>
      <c r="C288" s="85" t="str" cm="1">
        <f t="array" ref="C288">IFERROR(INDEX('03.Muestra'!$F$8:$F$42,SMALL(IF("Página Web"='03.Muestra'!$D$8:$D$42,ROW('03.Muestra'!$F$8:$F$42)-MIN(ROW('03.Muestra'!$D$8:$D$42))+1,""),ROW()-284)),"")</f>
        <v>https://www.comunidad.madrid/hospital/infantasofia/prensa</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https://www.comunidad.madrid/hospital/infantasofia/nosotros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https://www.comunidad.madrid/hospital/infantasofia/buscar?search_api_fulltext=&amp;nombre=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https://www.comunidad.madrid/hospital/infantasofia/profesionales/biblioteca</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https://www.comunidad.madrid/hospital/infantasofia/declaracion-accesibilidad</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LEGAL</v>
      </c>
      <c r="C293" s="85" t="str" cm="1">
        <f t="array" ref="C293">IFERROR(INDEX('03.Muestra'!$F$8:$F$42,SMALL(IF("Página Web"='03.Muestra'!$D$8:$D$42,ROW('03.Muestra'!$F$8:$F$42)-MIN(ROW('03.Muestra'!$D$8:$D$42))+1,""),ROW()-284)),"")</f>
        <v>https://www.comunidad.madrid/hospital/infantasofia/ciudadanos/aviso-legal-privacidad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SITEMAP</v>
      </c>
      <c r="C294" s="85" t="str" cm="1">
        <f t="array" ref="C294">IFERROR(INDEX('03.Muestra'!$F$8:$F$42,SMALL(IF("Página Web"='03.Muestra'!$D$8:$D$42,ROW('03.Muestra'!$F$8:$F$42)-MIN(ROW('03.Muestra'!$D$8:$D$42))+1,""),ROW()-284)),"")</f>
        <v>https://www.comunidad.madrid/hospital/infantasofia/sitemap</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https://www.comunidad.madrid/hospital/infantasofia/</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https://www.comunidad.madrid/hospital/infantasofia/ciudadanos</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https://www.comunidad.madrid/hospital/infantasofia/profesionales</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PRENSA</v>
      </c>
      <c r="C326" s="85" t="str" cm="1">
        <f t="array" ref="C326">IFERROR(INDEX('03.Muestra'!$F$8:$F$42,SMALL(IF("Página Web"='03.Muestra'!$D$8:$D$42,ROW('03.Muestra'!$F$8:$F$42)-MIN(ROW('03.Muestra'!$D$8:$D$42))+1,""),ROW()-322)),"")</f>
        <v>https://www.comunidad.madrid/hospital/infantasofia/prensa</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https://www.comunidad.madrid/hospital/infantasofia/nosotros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https://www.comunidad.madrid/hospital/infantasofia/buscar?search_api_fulltext=&amp;nombre=</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https://www.comunidad.madrid/hospital/infantasofia/profesionales/biblioteca</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https://www.comunidad.madrid/hospital/infantasofia/declaracion-accesibilidad</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LEGAL</v>
      </c>
      <c r="C331" s="85" t="str" cm="1">
        <f t="array" ref="C331">IFERROR(INDEX('03.Muestra'!$F$8:$F$42,SMALL(IF("Página Web"='03.Muestra'!$D$8:$D$42,ROW('03.Muestra'!$F$8:$F$42)-MIN(ROW('03.Muestra'!$D$8:$D$42))+1,""),ROW()-322)),"")</f>
        <v>https://www.comunidad.madrid/hospital/infantasofia/ciudadanos/aviso-legal-privacidad</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SITEMAP</v>
      </c>
      <c r="C332" s="85" t="str" cm="1">
        <f t="array" ref="C332">IFERROR(INDEX('03.Muestra'!$F$8:$F$42,SMALL(IF("Página Web"='03.Muestra'!$D$8:$D$42,ROW('03.Muestra'!$F$8:$F$42)-MIN(ROW('03.Muestra'!$D$8:$D$42))+1,""),ROW()-322)),"")</f>
        <v>https://www.comunidad.madrid/hospital/infantasofia/sitemap</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https://www.comunidad.madrid/hospital/infantasofia/</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https://www.comunidad.madrid/hospital/infantasofia/ciudadanos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https://www.comunidad.madrid/hospital/infantasofia/profesionales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PRENSA</v>
      </c>
      <c r="C364" s="85" t="str" cm="1">
        <f t="array" ref="C364">IFERROR(INDEX('03.Muestra'!$F$8:$F$42,SMALL(IF("Página Web"='03.Muestra'!$D$8:$D$42,ROW('03.Muestra'!$F$8:$F$42)-MIN(ROW('03.Muestra'!$D$8:$D$42))+1,""),ROW()-360)),"")</f>
        <v>https://www.comunidad.madrid/hospital/infantasofia/prensa</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https://www.comunidad.madrid/hospital/infantasofia/nosotros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https://www.comunidad.madrid/hospital/infantasofia/buscar?search_api_fulltext=&amp;nombre=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BIBLIOTECA</v>
      </c>
      <c r="C367" s="85" t="str" cm="1">
        <f t="array" ref="C367">IFERROR(INDEX('03.Muestra'!$F$8:$F$42,SMALL(IF("Página Web"='03.Muestra'!$D$8:$D$42,ROW('03.Muestra'!$F$8:$F$42)-MIN(ROW('03.Muestra'!$D$8:$D$42))+1,""),ROW()-360)),"")</f>
        <v>https://www.comunidad.madrid/hospital/infantasofia/profesionales/biblioteca</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https://www.comunidad.madrid/hospital/infantasofia/declaracion-accesibilidad</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LEGAL</v>
      </c>
      <c r="C369" s="85" t="str" cm="1">
        <f t="array" ref="C369">IFERROR(INDEX('03.Muestra'!$F$8:$F$42,SMALL(IF("Página Web"='03.Muestra'!$D$8:$D$42,ROW('03.Muestra'!$F$8:$F$42)-MIN(ROW('03.Muestra'!$D$8:$D$42))+1,""),ROW()-360)),"")</f>
        <v>https://www.comunidad.madrid/hospital/infantasofia/ciudadanos/aviso-legal-privacidad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SITEMAP</v>
      </c>
      <c r="C370" s="85" t="str" cm="1">
        <f t="array" ref="C370">IFERROR(INDEX('03.Muestra'!$F$8:$F$42,SMALL(IF("Página Web"='03.Muestra'!$D$8:$D$42,ROW('03.Muestra'!$F$8:$F$42)-MIN(ROW('03.Muestra'!$D$8:$D$42))+1,""),ROW()-360)),"")</f>
        <v>https://www.comunidad.madrid/hospital/infantasofia/sitemap</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https://www.comunidad.madrid/hospital/infantasofia/</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https://www.comunidad.madrid/hospital/infantasofia/ciudadanos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4</v>
      </c>
      <c r="I400" s="91">
        <f ca="1">COUNTIF($D399:INDIRECT("$D" &amp;  SUM(ROW()-1,'03.Muestra'!$D$45)-1),I399)</f>
        <v>1</v>
      </c>
      <c r="J400" s="91">
        <f ca="1">COUNTIF($D399:INDIRECT("$D" &amp;  SUM(ROW()-1,'03.Muestra'!$D$45)-1),J399)</f>
        <v>5</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https://www.comunidad.madrid/hospital/infantasofia/profesionales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PRENSA</v>
      </c>
      <c r="C402" s="85" t="str" cm="1">
        <f t="array" ref="C402">IFERROR(INDEX('03.Muestra'!$F$8:$F$42,SMALL(IF("Página Web"='03.Muestra'!$D$8:$D$42,ROW('03.Muestra'!$F$8:$F$42)-MIN(ROW('03.Muestra'!$D$8:$D$42))+1,""),ROW()-398)),"")</f>
        <v>https://www.comunidad.madrid/hospital/infantasofia/prensa</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https://www.comunidad.madrid/hospital/infantasofia/nosotros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https://www.comunidad.madrid/hospital/infantasofia/buscar?search_api_fulltext=&amp;nombre=</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BIBLIOTECA</v>
      </c>
      <c r="C405" s="85" t="str" cm="1">
        <f t="array" ref="C405">IFERROR(INDEX('03.Muestra'!$F$8:$F$42,SMALL(IF("Página Web"='03.Muestra'!$D$8:$D$42,ROW('03.Muestra'!$F$8:$F$42)-MIN(ROW('03.Muestra'!$D$8:$D$42))+1,""),ROW()-398)),"")</f>
        <v>https://www.comunidad.madrid/hospital/infantasofia/profesionales/biblioteca</v>
      </c>
      <c r="D405" s="99" t="s">
        <v>94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https://www.comunidad.madrid/hospital/infantasofia/declaracion-accesibilidad</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LEGAL</v>
      </c>
      <c r="C407" s="85" t="str" cm="1">
        <f t="array" ref="C407">IFERROR(INDEX('03.Muestra'!$F$8:$F$42,SMALL(IF("Página Web"='03.Muestra'!$D$8:$D$42,ROW('03.Muestra'!$F$8:$F$42)-MIN(ROW('03.Muestra'!$D$8:$D$42))+1,""),ROW()-398)),"")</f>
        <v>https://www.comunidad.madrid/hospital/infantasofia/ciudadanos/aviso-legal-privacidad</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SITEMAP</v>
      </c>
      <c r="C408" s="85" t="str" cm="1">
        <f t="array" ref="C408">IFERROR(INDEX('03.Muestra'!$F$8:$F$42,SMALL(IF("Página Web"='03.Muestra'!$D$8:$D$42,ROW('03.Muestra'!$F$8:$F$42)-MIN(ROW('03.Muestra'!$D$8:$D$42))+1,""),ROW()-398)),"")</f>
        <v>https://www.comunidad.madrid/hospital/infantasofia/sitemap</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https://www.comunidad.madrid/hospital/infantasofia/</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https://www.comunidad.madrid/hospital/infantasofia/ciudadanos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https://www.comunidad.madrid/hospital/infantasofia/profesionales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PRENSA</v>
      </c>
      <c r="C440" s="85" t="str" cm="1">
        <f t="array" ref="C440">IFERROR(INDEX('03.Muestra'!$F$8:$F$42,SMALL(IF("Página Web"='03.Muestra'!$D$8:$D$42,ROW('03.Muestra'!$F$8:$F$42)-MIN(ROW('03.Muestra'!$D$8:$D$42))+1,""),ROW()-436)),"")</f>
        <v>https://www.comunidad.madrid/hospital/infantasofia/prensa</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https://www.comunidad.madrid/hospital/infantasofia/nosotros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https://www.comunidad.madrid/hospital/infantasofia/buscar?search_api_fulltext=&amp;nombre=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BIBLIOTECA</v>
      </c>
      <c r="C443" s="85" t="str" cm="1">
        <f t="array" ref="C443">IFERROR(INDEX('03.Muestra'!$F$8:$F$42,SMALL(IF("Página Web"='03.Muestra'!$D$8:$D$42,ROW('03.Muestra'!$F$8:$F$42)-MIN(ROW('03.Muestra'!$D$8:$D$42))+1,""),ROW()-436)),"")</f>
        <v>https://www.comunidad.madrid/hospital/infantasofia/profesionales/biblioteca</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https://www.comunidad.madrid/hospital/infantasofia/declaracion-accesibilidad</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LEGAL</v>
      </c>
      <c r="C445" s="85" t="str" cm="1">
        <f t="array" ref="C445">IFERROR(INDEX('03.Muestra'!$F$8:$F$42,SMALL(IF("Página Web"='03.Muestra'!$D$8:$D$42,ROW('03.Muestra'!$F$8:$F$42)-MIN(ROW('03.Muestra'!$D$8:$D$42))+1,""),ROW()-436)),"")</f>
        <v>https://www.comunidad.madrid/hospital/infantasofia/ciudadanos/aviso-legal-privacidad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SITEMAP</v>
      </c>
      <c r="C446" s="85" t="str" cm="1">
        <f t="array" ref="C446">IFERROR(INDEX('03.Muestra'!$F$8:$F$42,SMALL(IF("Página Web"='03.Muestra'!$D$8:$D$42,ROW('03.Muestra'!$F$8:$F$42)-MIN(ROW('03.Muestra'!$D$8:$D$42))+1,""),ROW()-436)),"")</f>
        <v>https://www.comunidad.madrid/hospital/infantasofia/sitemap</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https://www.comunidad.madrid/hospital/infantasofia/</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https://www.comunidad.madrid/hospital/infantasofia/ciudadanos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https://www.comunidad.madrid/hospital/infantasofia/profesionales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PRENSA</v>
      </c>
      <c r="C478" s="85" t="str" cm="1">
        <f t="array" ref="C478">IFERROR(INDEX('03.Muestra'!$F$8:$F$42,SMALL(IF("Página Web"='03.Muestra'!$D$8:$D$42,ROW('03.Muestra'!$F$8:$F$42)-MIN(ROW('03.Muestra'!$D$8:$D$42))+1,""),ROW()-474)),"")</f>
        <v>https://www.comunidad.madrid/hospital/infantasofia/prensa</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https://www.comunidad.madrid/hospital/infantasofia/nosotros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https://www.comunidad.madrid/hospital/infantasofia/buscar?search_api_fulltext=&amp;nombre=</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BIBLIOTECA</v>
      </c>
      <c r="C481" s="85" t="str" cm="1">
        <f t="array" ref="C481">IFERROR(INDEX('03.Muestra'!$F$8:$F$42,SMALL(IF("Página Web"='03.Muestra'!$D$8:$D$42,ROW('03.Muestra'!$F$8:$F$42)-MIN(ROW('03.Muestra'!$D$8:$D$42))+1,""),ROW()-474)),"")</f>
        <v>https://www.comunidad.madrid/hospital/infantasofia/profesionales/biblioteca</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https://www.comunidad.madrid/hospital/infantasofia/declaracion-accesibilidad</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LEGAL</v>
      </c>
      <c r="C483" s="85" t="str" cm="1">
        <f t="array" ref="C483">IFERROR(INDEX('03.Muestra'!$F$8:$F$42,SMALL(IF("Página Web"='03.Muestra'!$D$8:$D$42,ROW('03.Muestra'!$F$8:$F$42)-MIN(ROW('03.Muestra'!$D$8:$D$42))+1,""),ROW()-474)),"")</f>
        <v>https://www.comunidad.madrid/hospital/infantasofia/ciudadanos/aviso-legal-privacidad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SITEMAP</v>
      </c>
      <c r="C484" s="85" t="str" cm="1">
        <f t="array" ref="C484">IFERROR(INDEX('03.Muestra'!$F$8:$F$42,SMALL(IF("Página Web"='03.Muestra'!$D$8:$D$42,ROW('03.Muestra'!$F$8:$F$42)-MIN(ROW('03.Muestra'!$D$8:$D$42))+1,""),ROW()-474)),"")</f>
        <v>https://www.comunidad.madrid/hospital/infantasofia/sitemap</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https://www.comunidad.madrid/hospital/infantasofia/</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https://www.comunidad.madrid/hospital/infantasofia/ciudadanos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https://www.comunidad.madrid/hospital/infantasofia/profesionales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PRENSA</v>
      </c>
      <c r="C516" s="85" t="str" cm="1">
        <f t="array" ref="C516">IFERROR(INDEX('03.Muestra'!$F$8:$F$42,SMALL(IF("Página Web"='03.Muestra'!$D$8:$D$42,ROW('03.Muestra'!$F$8:$F$42)-MIN(ROW('03.Muestra'!$D$8:$D$42))+1,""),ROW()-512)),"")</f>
        <v>https://www.comunidad.madrid/hospital/infantasofia/prensa</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https://www.comunidad.madrid/hospital/infantasofia/nosotros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https://www.comunidad.madrid/hospital/infantasofia/buscar?search_api_fulltext=&amp;nombre=</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BIBLIOTECA</v>
      </c>
      <c r="C519" s="85" t="str" cm="1">
        <f t="array" ref="C519">IFERROR(INDEX('03.Muestra'!$F$8:$F$42,SMALL(IF("Página Web"='03.Muestra'!$D$8:$D$42,ROW('03.Muestra'!$F$8:$F$42)-MIN(ROW('03.Muestra'!$D$8:$D$42))+1,""),ROW()-512)),"")</f>
        <v>https://www.comunidad.madrid/hospital/infantasofia/profesionales/biblioteca</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https://www.comunidad.madrid/hospital/infantasofia/declaracion-accesibilidad</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LEGAL</v>
      </c>
      <c r="C521" s="85" t="str" cm="1">
        <f t="array" ref="C521">IFERROR(INDEX('03.Muestra'!$F$8:$F$42,SMALL(IF("Página Web"='03.Muestra'!$D$8:$D$42,ROW('03.Muestra'!$F$8:$F$42)-MIN(ROW('03.Muestra'!$D$8:$D$42))+1,""),ROW()-512)),"")</f>
        <v>https://www.comunidad.madrid/hospital/infantasofia/ciudadanos/aviso-legal-privacidad</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SITEMAP</v>
      </c>
      <c r="C522" s="85" t="str" cm="1">
        <f t="array" ref="C522">IFERROR(INDEX('03.Muestra'!$F$8:$F$42,SMALL(IF("Página Web"='03.Muestra'!$D$8:$D$42,ROW('03.Muestra'!$F$8:$F$42)-MIN(ROW('03.Muestra'!$D$8:$D$42))+1,""),ROW()-512)),"")</f>
        <v>https://www.comunidad.madrid/hospital/infantasofia/sitemap</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https://www.comunidad.madrid/hospital/infantasofia/</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https://www.comunidad.madrid/hospital/infantasofia/ciudadanos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https://www.comunidad.madrid/hospital/infantasofia/profesionales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PRENSA</v>
      </c>
      <c r="C554" s="85" t="str" cm="1">
        <f t="array" ref="C554">IFERROR(INDEX('03.Muestra'!$F$8:$F$42,SMALL(IF("Página Web"='03.Muestra'!$D$8:$D$42,ROW('03.Muestra'!$F$8:$F$42)-MIN(ROW('03.Muestra'!$D$8:$D$42))+1,""),ROW()-550)),"")</f>
        <v>https://www.comunidad.madrid/hospital/infantasofia/prensa</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https://www.comunidad.madrid/hospital/infantasofia/nosotros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https://www.comunidad.madrid/hospital/infantasofia/buscar?search_api_fulltext=&amp;nombre=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BIBLIOTECA</v>
      </c>
      <c r="C557" s="85" t="str" cm="1">
        <f t="array" ref="C557">IFERROR(INDEX('03.Muestra'!$F$8:$F$42,SMALL(IF("Página Web"='03.Muestra'!$D$8:$D$42,ROW('03.Muestra'!$F$8:$F$42)-MIN(ROW('03.Muestra'!$D$8:$D$42))+1,""),ROW()-550)),"")</f>
        <v>https://www.comunidad.madrid/hospital/infantasofia/profesionales/biblioteca</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https://www.comunidad.madrid/hospital/infantasofia/declaracion-accesibilidad</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LEGAL</v>
      </c>
      <c r="C559" s="85" t="str" cm="1">
        <f t="array" ref="C559">IFERROR(INDEX('03.Muestra'!$F$8:$F$42,SMALL(IF("Página Web"='03.Muestra'!$D$8:$D$42,ROW('03.Muestra'!$F$8:$F$42)-MIN(ROW('03.Muestra'!$D$8:$D$42))+1,""),ROW()-550)),"")</f>
        <v>https://www.comunidad.madrid/hospital/infantasofia/ciudadanos/aviso-legal-privacidad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SITEMAP</v>
      </c>
      <c r="C560" s="85" t="str" cm="1">
        <f t="array" ref="C560">IFERROR(INDEX('03.Muestra'!$F$8:$F$42,SMALL(IF("Página Web"='03.Muestra'!$D$8:$D$42,ROW('03.Muestra'!$F$8:$F$42)-MIN(ROW('03.Muestra'!$D$8:$D$42))+1,""),ROW()-550)),"")</f>
        <v>https://www.comunidad.madrid/hospital/infantasofia/sitemap</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https://www.comunidad.madrid/hospital/infantasofia/</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https://www.comunidad.madrid/hospital/infantasofia/ciudadanos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https://www.comunidad.madrid/hospital/infantasofia/profesionales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PRENSA</v>
      </c>
      <c r="C592" s="85" t="str" cm="1">
        <f t="array" ref="C592">IFERROR(INDEX('03.Muestra'!$F$8:$F$42,SMALL(IF("Página Web"='03.Muestra'!$D$8:$D$42,ROW('03.Muestra'!$F$8:$F$42)-MIN(ROW('03.Muestra'!$D$8:$D$42))+1,""),ROW()-588)),"")</f>
        <v>https://www.comunidad.madrid/hospital/infantasofia/prensa</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https://www.comunidad.madrid/hospital/infantasofia/nosotros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https://www.comunidad.madrid/hospital/infantasofia/buscar?search_api_fulltext=&amp;nombre=</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BIBLIOTECA</v>
      </c>
      <c r="C595" s="85" t="str" cm="1">
        <f t="array" ref="C595">IFERROR(INDEX('03.Muestra'!$F$8:$F$42,SMALL(IF("Página Web"='03.Muestra'!$D$8:$D$42,ROW('03.Muestra'!$F$8:$F$42)-MIN(ROW('03.Muestra'!$D$8:$D$42))+1,""),ROW()-588)),"")</f>
        <v>https://www.comunidad.madrid/hospital/infantasofia/profesionales/biblioteca</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https://www.comunidad.madrid/hospital/infantasofia/declaracion-accesibilidad</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LEGAL</v>
      </c>
      <c r="C597" s="85" t="str" cm="1">
        <f t="array" ref="C597">IFERROR(INDEX('03.Muestra'!$F$8:$F$42,SMALL(IF("Página Web"='03.Muestra'!$D$8:$D$42,ROW('03.Muestra'!$F$8:$F$42)-MIN(ROW('03.Muestra'!$D$8:$D$42))+1,""),ROW()-588)),"")</f>
        <v>https://www.comunidad.madrid/hospital/infantasofia/ciudadanos/aviso-legal-privacidad</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SITEMAP</v>
      </c>
      <c r="C598" s="85" t="str" cm="1">
        <f t="array" ref="C598">IFERROR(INDEX('03.Muestra'!$F$8:$F$42,SMALL(IF("Página Web"='03.Muestra'!$D$8:$D$42,ROW('03.Muestra'!$F$8:$F$42)-MIN(ROW('03.Muestra'!$D$8:$D$42))+1,""),ROW()-588)),"")</f>
        <v>https://www.comunidad.madrid/hospital/infantasofia/sitemap</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https://www.comunidad.madrid/hospital/infantasofia/</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https://www.comunidad.madrid/hospital/infantasofia/ciudadanos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https://www.comunidad.madrid/hospital/infantasofia/profesionales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PRENSA</v>
      </c>
      <c r="C630" s="85" t="str" cm="1">
        <f t="array" ref="C630">IFERROR(INDEX('03.Muestra'!$F$8:$F$42,SMALL(IF("Página Web"='03.Muestra'!$D$8:$D$42,ROW('03.Muestra'!$F$8:$F$42)-MIN(ROW('03.Muestra'!$D$8:$D$42))+1,""),ROW()-626)),"")</f>
        <v>https://www.comunidad.madrid/hospital/infantasofia/prensa</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https://www.comunidad.madrid/hospital/infantasofia/nosotros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https://www.comunidad.madrid/hospital/infantasofia/buscar?search_api_fulltext=&amp;nombre=</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BIBLIOTECA</v>
      </c>
      <c r="C633" s="85" t="str" cm="1">
        <f t="array" ref="C633">IFERROR(INDEX('03.Muestra'!$F$8:$F$42,SMALL(IF("Página Web"='03.Muestra'!$D$8:$D$42,ROW('03.Muestra'!$F$8:$F$42)-MIN(ROW('03.Muestra'!$D$8:$D$42))+1,""),ROW()-626)),"")</f>
        <v>https://www.comunidad.madrid/hospital/infantasofia/profesionales/biblioteca</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https://www.comunidad.madrid/hospital/infantasofia/declaracion-accesibilidad</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LEGAL</v>
      </c>
      <c r="C635" s="85" t="str" cm="1">
        <f t="array" ref="C635">IFERROR(INDEX('03.Muestra'!$F$8:$F$42,SMALL(IF("Página Web"='03.Muestra'!$D$8:$D$42,ROW('03.Muestra'!$F$8:$F$42)-MIN(ROW('03.Muestra'!$D$8:$D$42))+1,""),ROW()-626)),"")</f>
        <v>https://www.comunidad.madrid/hospital/infantasofia/ciudadanos/aviso-legal-privacidad</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SITEMAP</v>
      </c>
      <c r="C636" s="85" t="str" cm="1">
        <f t="array" ref="C636">IFERROR(INDEX('03.Muestra'!$F$8:$F$42,SMALL(IF("Página Web"='03.Muestra'!$D$8:$D$42,ROW('03.Muestra'!$F$8:$F$42)-MIN(ROW('03.Muestra'!$D$8:$D$42))+1,""),ROW()-626)),"")</f>
        <v>https://www.comunidad.madrid/hospital/infantasofia/sitemap</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https://www.comunidad.madrid/hospital/infantasofia/</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https://www.comunidad.madrid/hospital/infantasofia/ciudadanos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https://www.comunidad.madrid/hospital/infantasofia/profesionales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PRENSA</v>
      </c>
      <c r="C668" s="85" t="str" cm="1">
        <f t="array" ref="C668">IFERROR(INDEX('03.Muestra'!$F$8:$F$42,SMALL(IF("Página Web"='03.Muestra'!$D$8:$D$42,ROW('03.Muestra'!$F$8:$F$42)-MIN(ROW('03.Muestra'!$D$8:$D$42))+1,""),ROW()-664)),"")</f>
        <v>https://www.comunidad.madrid/hospital/infantasofia/prensa</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https://www.comunidad.madrid/hospital/infantasofia/nosotros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https://www.comunidad.madrid/hospital/infantasofia/buscar?search_api_fulltext=&amp;nombre=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BIBLIOTECA</v>
      </c>
      <c r="C671" s="85" t="str" cm="1">
        <f t="array" ref="C671">IFERROR(INDEX('03.Muestra'!$F$8:$F$42,SMALL(IF("Página Web"='03.Muestra'!$D$8:$D$42,ROW('03.Muestra'!$F$8:$F$42)-MIN(ROW('03.Muestra'!$D$8:$D$42))+1,""),ROW()-664)),"")</f>
        <v>https://www.comunidad.madrid/hospital/infantasofia/profesionales/biblioteca</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https://www.comunidad.madrid/hospital/infantasofia/declaracion-accesibilidad</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LEGAL</v>
      </c>
      <c r="C673" s="85" t="str" cm="1">
        <f t="array" ref="C673">IFERROR(INDEX('03.Muestra'!$F$8:$F$42,SMALL(IF("Página Web"='03.Muestra'!$D$8:$D$42,ROW('03.Muestra'!$F$8:$F$42)-MIN(ROW('03.Muestra'!$D$8:$D$42))+1,""),ROW()-664)),"")</f>
        <v>https://www.comunidad.madrid/hospital/infantasofia/ciudadanos/aviso-legal-privacidad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SITEMAP</v>
      </c>
      <c r="C674" s="85" t="str" cm="1">
        <f t="array" ref="C674">IFERROR(INDEX('03.Muestra'!$F$8:$F$42,SMALL(IF("Página Web"='03.Muestra'!$D$8:$D$42,ROW('03.Muestra'!$F$8:$F$42)-MIN(ROW('03.Muestra'!$D$8:$D$42))+1,""),ROW()-664)),"")</f>
        <v>https://www.comunidad.madrid/hospital/infantasofia/sitemap</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https://www.comunidad.madrid/hospital/infantasofia/</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https://www.comunidad.madrid/hospital/infantasofia/ciudadanos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https://www.comunidad.madrid/hospital/infantasofia/profesionales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PRENSA</v>
      </c>
      <c r="C706" s="85" t="str" cm="1">
        <f t="array" ref="C706">IFERROR(INDEX('03.Muestra'!$F$8:$F$42,SMALL(IF("Página Web"='03.Muestra'!$D$8:$D$42,ROW('03.Muestra'!$F$8:$F$42)-MIN(ROW('03.Muestra'!$D$8:$D$42))+1,""),ROW()-702)),"")</f>
        <v>https://www.comunidad.madrid/hospital/infantasofia/prensa</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https://www.comunidad.madrid/hospital/infantasofia/nosotros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https://www.comunidad.madrid/hospital/infantasofia/buscar?search_api_fulltext=&amp;nombre=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BIBLIOTECA</v>
      </c>
      <c r="C709" s="85" t="str" cm="1">
        <f t="array" ref="C709">IFERROR(INDEX('03.Muestra'!$F$8:$F$42,SMALL(IF("Página Web"='03.Muestra'!$D$8:$D$42,ROW('03.Muestra'!$F$8:$F$42)-MIN(ROW('03.Muestra'!$D$8:$D$42))+1,""),ROW()-702)),"")</f>
        <v>https://www.comunidad.madrid/hospital/infantasofia/profesionales/biblioteca</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https://www.comunidad.madrid/hospital/infantasofia/declaracion-accesibilidad</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LEGAL</v>
      </c>
      <c r="C711" s="85" t="str" cm="1">
        <f t="array" ref="C711">IFERROR(INDEX('03.Muestra'!$F$8:$F$42,SMALL(IF("Página Web"='03.Muestra'!$D$8:$D$42,ROW('03.Muestra'!$F$8:$F$42)-MIN(ROW('03.Muestra'!$D$8:$D$42))+1,""),ROW()-702)),"")</f>
        <v>https://www.comunidad.madrid/hospital/infantasofia/ciudadanos/aviso-legal-privacidad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SITEMAP</v>
      </c>
      <c r="C712" s="85" t="str" cm="1">
        <f t="array" ref="C712">IFERROR(INDEX('03.Muestra'!$F$8:$F$42,SMALL(IF("Página Web"='03.Muestra'!$D$8:$D$42,ROW('03.Muestra'!$F$8:$F$42)-MIN(ROW('03.Muestra'!$D$8:$D$42))+1,""),ROW()-702)),"")</f>
        <v>https://www.comunidad.madrid/hospital/infantasofia/sitemap</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https://www.comunidad.madrid/hospital/infantasofia/</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https://www.comunidad.madrid/hospital/infantasofia/ciudadanos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https://www.comunidad.madrid/hospital/infantasofia/profesionales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PRENSA</v>
      </c>
      <c r="C744" s="85" t="str" cm="1">
        <f t="array" ref="C744">IFERROR(INDEX('03.Muestra'!$F$8:$F$42,SMALL(IF("Página Web"='03.Muestra'!$D$8:$D$42,ROW('03.Muestra'!$F$8:$F$42)-MIN(ROW('03.Muestra'!$D$8:$D$42))+1,""),ROW()-740)),"")</f>
        <v>https://www.comunidad.madrid/hospital/infantasofia/prensa</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https://www.comunidad.madrid/hospital/infantasofia/nosotros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https://www.comunidad.madrid/hospital/infantasofia/buscar?search_api_fulltext=&amp;nombre=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BIBLIOTECA</v>
      </c>
      <c r="C747" s="85" t="str" cm="1">
        <f t="array" ref="C747">IFERROR(INDEX('03.Muestra'!$F$8:$F$42,SMALL(IF("Página Web"='03.Muestra'!$D$8:$D$42,ROW('03.Muestra'!$F$8:$F$42)-MIN(ROW('03.Muestra'!$D$8:$D$42))+1,""),ROW()-740)),"")</f>
        <v>https://www.comunidad.madrid/hospital/infantasofia/profesionales/biblioteca</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ACCESIBILIDAD</v>
      </c>
      <c r="C748" s="85" t="str" cm="1">
        <f t="array" ref="C748">IFERROR(INDEX('03.Muestra'!$F$8:$F$42,SMALL(IF("Página Web"='03.Muestra'!$D$8:$D$42,ROW('03.Muestra'!$F$8:$F$42)-MIN(ROW('03.Muestra'!$D$8:$D$42))+1,""),ROW()-740)),"")</f>
        <v>https://www.comunidad.madrid/hospital/infantasofia/declaracion-accesibilidad</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LEGAL</v>
      </c>
      <c r="C749" s="85" t="str" cm="1">
        <f t="array" ref="C749">IFERROR(INDEX('03.Muestra'!$F$8:$F$42,SMALL(IF("Página Web"='03.Muestra'!$D$8:$D$42,ROW('03.Muestra'!$F$8:$F$42)-MIN(ROW('03.Muestra'!$D$8:$D$42))+1,""),ROW()-740)),"")</f>
        <v>https://www.comunidad.madrid/hospital/infantasofia/ciudadanos/aviso-legal-privacidad</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SITEMAP</v>
      </c>
      <c r="C750" s="85" t="str" cm="1">
        <f t="array" ref="C750">IFERROR(INDEX('03.Muestra'!$F$8:$F$42,SMALL(IF("Página Web"='03.Muestra'!$D$8:$D$42,ROW('03.Muestra'!$F$8:$F$42)-MIN(ROW('03.Muestra'!$D$8:$D$42))+1,""),ROW()-740)),"")</f>
        <v>https://www.comunidad.madrid/hospital/infantasofia/sitemap</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https://www.comunidad.madrid/hospital/infantasofia/</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https://www.comunidad.madrid/hospital/infantasofia/ciudadanos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https://www.comunidad.madrid/hospital/infantasofia/profesionales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PRENSA</v>
      </c>
      <c r="C782" s="85" t="str" cm="1">
        <f t="array" ref="C782">IFERROR(INDEX('03.Muestra'!$F$8:$F$42,SMALL(IF("Página Web"='03.Muestra'!$D$8:$D$42,ROW('03.Muestra'!$F$8:$F$42)-MIN(ROW('03.Muestra'!$D$8:$D$42))+1,""),ROW()-778)),"")</f>
        <v>https://www.comunidad.madrid/hospital/infantasofia/prensa</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https://www.comunidad.madrid/hospital/infantasofia/nosotros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https://www.comunidad.madrid/hospital/infantasofia/buscar?search_api_fulltext=&amp;nombre=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BIBLIOTECA</v>
      </c>
      <c r="C785" s="85" t="str" cm="1">
        <f t="array" ref="C785">IFERROR(INDEX('03.Muestra'!$F$8:$F$42,SMALL(IF("Página Web"='03.Muestra'!$D$8:$D$42,ROW('03.Muestra'!$F$8:$F$42)-MIN(ROW('03.Muestra'!$D$8:$D$42))+1,""),ROW()-778)),"")</f>
        <v>https://www.comunidad.madrid/hospital/infantasofia/profesionales/biblioteca</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ACCESIBILIDAD</v>
      </c>
      <c r="C786" s="85" t="str" cm="1">
        <f t="array" ref="C786">IFERROR(INDEX('03.Muestra'!$F$8:$F$42,SMALL(IF("Página Web"='03.Muestra'!$D$8:$D$42,ROW('03.Muestra'!$F$8:$F$42)-MIN(ROW('03.Muestra'!$D$8:$D$42))+1,""),ROW()-778)),"")</f>
        <v>https://www.comunidad.madrid/hospital/infantasofia/declaracion-accesibilidad</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LEGAL</v>
      </c>
      <c r="C787" s="85" t="str" cm="1">
        <f t="array" ref="C787">IFERROR(INDEX('03.Muestra'!$F$8:$F$42,SMALL(IF("Página Web"='03.Muestra'!$D$8:$D$42,ROW('03.Muestra'!$F$8:$F$42)-MIN(ROW('03.Muestra'!$D$8:$D$42))+1,""),ROW()-778)),"")</f>
        <v>https://www.comunidad.madrid/hospital/infantasofia/ciudadanos/aviso-legal-privacidad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SITEMAP</v>
      </c>
      <c r="C788" s="85" t="str" cm="1">
        <f t="array" ref="C788">IFERROR(INDEX('03.Muestra'!$F$8:$F$42,SMALL(IF("Página Web"='03.Muestra'!$D$8:$D$42,ROW('03.Muestra'!$F$8:$F$42)-MIN(ROW('03.Muestra'!$D$8:$D$42))+1,""),ROW()-778)),"")</f>
        <v>https://www.comunidad.madrid/hospital/infantasofia/sitemap</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https://www.comunidad.madrid/hospital/infantasofia/</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https://www.comunidad.madrid/hospital/infantasofia/ciudadanos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https://www.comunidad.madrid/hospital/infantasofia/profesionales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PRENSA</v>
      </c>
      <c r="C820" s="85" t="str" cm="1">
        <f t="array" ref="C820">IFERROR(INDEX('03.Muestra'!$F$8:$F$42,SMALL(IF("Página Web"='03.Muestra'!$D$8:$D$42,ROW('03.Muestra'!$F$8:$F$42)-MIN(ROW('03.Muestra'!$D$8:$D$42))+1,""),ROW()-816)),"")</f>
        <v>https://www.comunidad.madrid/hospital/infantasofia/prensa</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https://www.comunidad.madrid/hospital/infantasofia/nosotros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https://www.comunidad.madrid/hospital/infantasofia/buscar?search_api_fulltext=&amp;nombre=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BIBLIOTECA</v>
      </c>
      <c r="C823" s="85" t="str" cm="1">
        <f t="array" ref="C823">IFERROR(INDEX('03.Muestra'!$F$8:$F$42,SMALL(IF("Página Web"='03.Muestra'!$D$8:$D$42,ROW('03.Muestra'!$F$8:$F$42)-MIN(ROW('03.Muestra'!$D$8:$D$42))+1,""),ROW()-816)),"")</f>
        <v>https://www.comunidad.madrid/hospital/infantasofia/profesionales/biblioteca</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ACCESIBILIDAD</v>
      </c>
      <c r="C824" s="85" t="str" cm="1">
        <f t="array" ref="C824">IFERROR(INDEX('03.Muestra'!$F$8:$F$42,SMALL(IF("Página Web"='03.Muestra'!$D$8:$D$42,ROW('03.Muestra'!$F$8:$F$42)-MIN(ROW('03.Muestra'!$D$8:$D$42))+1,""),ROW()-816)),"")</f>
        <v>https://www.comunidad.madrid/hospital/infantasofia/declaracion-accesibilidad</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LEGAL</v>
      </c>
      <c r="C825" s="85" t="str" cm="1">
        <f t="array" ref="C825">IFERROR(INDEX('03.Muestra'!$F$8:$F$42,SMALL(IF("Página Web"='03.Muestra'!$D$8:$D$42,ROW('03.Muestra'!$F$8:$F$42)-MIN(ROW('03.Muestra'!$D$8:$D$42))+1,""),ROW()-816)),"")</f>
        <v>https://www.comunidad.madrid/hospital/infantasofia/ciudadanos/aviso-legal-privacidad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SITEMAP</v>
      </c>
      <c r="C826" s="85" t="str" cm="1">
        <f t="array" ref="C826">IFERROR(INDEX('03.Muestra'!$F$8:$F$42,SMALL(IF("Página Web"='03.Muestra'!$D$8:$D$42,ROW('03.Muestra'!$F$8:$F$42)-MIN(ROW('03.Muestra'!$D$8:$D$42))+1,""),ROW()-816)),"")</f>
        <v>https://www.comunidad.madrid/hospital/infantasofia/sitemap</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https://www.comunidad.madrid/hospital/infantasofia/</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https://www.comunidad.madrid/hospital/infantasofia/ciudadanos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https://www.comunidad.madrid/hospital/infantasofia/profesionales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PRENSA</v>
      </c>
      <c r="C858" s="85" t="str" cm="1">
        <f t="array" ref="C858">IFERROR(INDEX('03.Muestra'!$F$8:$F$42,SMALL(IF("Página Web"='03.Muestra'!$D$8:$D$42,ROW('03.Muestra'!$F$8:$F$42)-MIN(ROW('03.Muestra'!$D$8:$D$42))+1,""),ROW()-854)),"")</f>
        <v>https://www.comunidad.madrid/hospital/infantasofia/prensa</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https://www.comunidad.madrid/hospital/infantasofia/nosotros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https://www.comunidad.madrid/hospital/infantasofia/buscar?search_api_fulltext=&amp;nombre=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BIBLIOTECA</v>
      </c>
      <c r="C861" s="85" t="str" cm="1">
        <f t="array" ref="C861">IFERROR(INDEX('03.Muestra'!$F$8:$F$42,SMALL(IF("Página Web"='03.Muestra'!$D$8:$D$42,ROW('03.Muestra'!$F$8:$F$42)-MIN(ROW('03.Muestra'!$D$8:$D$42))+1,""),ROW()-854)),"")</f>
        <v>https://www.comunidad.madrid/hospital/infantasofia/profesionales/biblioteca</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ACCESIBILIDAD</v>
      </c>
      <c r="C862" s="85" t="str" cm="1">
        <f t="array" ref="C862">IFERROR(INDEX('03.Muestra'!$F$8:$F$42,SMALL(IF("Página Web"='03.Muestra'!$D$8:$D$42,ROW('03.Muestra'!$F$8:$F$42)-MIN(ROW('03.Muestra'!$D$8:$D$42))+1,""),ROW()-854)),"")</f>
        <v>https://www.comunidad.madrid/hospital/infantasofia/declaracion-accesibilidad</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LEGAL</v>
      </c>
      <c r="C863" s="85" t="str" cm="1">
        <f t="array" ref="C863">IFERROR(INDEX('03.Muestra'!$F$8:$F$42,SMALL(IF("Página Web"='03.Muestra'!$D$8:$D$42,ROW('03.Muestra'!$F$8:$F$42)-MIN(ROW('03.Muestra'!$D$8:$D$42))+1,""),ROW()-854)),"")</f>
        <v>https://www.comunidad.madrid/hospital/infantasofia/ciudadanos/aviso-legal-privacidad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SITEMAP</v>
      </c>
      <c r="C864" s="85" t="str" cm="1">
        <f t="array" ref="C864">IFERROR(INDEX('03.Muestra'!$F$8:$F$42,SMALL(IF("Página Web"='03.Muestra'!$D$8:$D$42,ROW('03.Muestra'!$F$8:$F$42)-MIN(ROW('03.Muestra'!$D$8:$D$42))+1,""),ROW()-854)),"")</f>
        <v>https://www.comunidad.madrid/hospital/infantasofia/sitemap</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https://www.comunidad.madrid/hospital/infantasofia/</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https://www.comunidad.madrid/hospital/infantasofia/ciudadanos</v>
      </c>
      <c r="D894" s="99" t="s">
        <v>94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2</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https://www.comunidad.madrid/hospital/infantasofia/profesionales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PRENSA</v>
      </c>
      <c r="C896" s="85" t="str" cm="1">
        <f t="array" ref="C896">IFERROR(INDEX('03.Muestra'!$F$8:$F$42,SMALL(IF("Página Web"='03.Muestra'!$D$8:$D$42,ROW('03.Muestra'!$F$8:$F$42)-MIN(ROW('03.Muestra'!$D$8:$D$42))+1,""),ROW()-892)),"")</f>
        <v>https://www.comunidad.madrid/hospital/infantasofia/prensa</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https://www.comunidad.madrid/hospital/infantasofia/nosotros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https://www.comunidad.madrid/hospital/infantasofia/buscar?search_api_fulltext=&amp;nombre=</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BIBLIOTECA</v>
      </c>
      <c r="C899" s="85" t="str" cm="1">
        <f t="array" ref="C899">IFERROR(INDEX('03.Muestra'!$F$8:$F$42,SMALL(IF("Página Web"='03.Muestra'!$D$8:$D$42,ROW('03.Muestra'!$F$8:$F$42)-MIN(ROW('03.Muestra'!$D$8:$D$42))+1,""),ROW()-892)),"")</f>
        <v>https://www.comunidad.madrid/hospital/infantasofia/profesionales/biblioteca</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ACCESIBILIDAD</v>
      </c>
      <c r="C900" s="85" t="str" cm="1">
        <f t="array" ref="C900">IFERROR(INDEX('03.Muestra'!$F$8:$F$42,SMALL(IF("Página Web"='03.Muestra'!$D$8:$D$42,ROW('03.Muestra'!$F$8:$F$42)-MIN(ROW('03.Muestra'!$D$8:$D$42))+1,""),ROW()-892)),"")</f>
        <v>https://www.comunidad.madrid/hospital/infantasofia/declaracion-accesibilidad</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LEGAL</v>
      </c>
      <c r="C901" s="85" t="str" cm="1">
        <f t="array" ref="C901">IFERROR(INDEX('03.Muestra'!$F$8:$F$42,SMALL(IF("Página Web"='03.Muestra'!$D$8:$D$42,ROW('03.Muestra'!$F$8:$F$42)-MIN(ROW('03.Muestra'!$D$8:$D$42))+1,""),ROW()-892)),"")</f>
        <v>https://www.comunidad.madrid/hospital/infantasofia/ciudadanos/aviso-legal-privacidad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SITEMAP</v>
      </c>
      <c r="C902" s="85" t="str" cm="1">
        <f t="array" ref="C902">IFERROR(INDEX('03.Muestra'!$F$8:$F$42,SMALL(IF("Página Web"='03.Muestra'!$D$8:$D$42,ROW('03.Muestra'!$F$8:$F$42)-MIN(ROW('03.Muestra'!$D$8:$D$42))+1,""),ROW()-892)),"")</f>
        <v>https://www.comunidad.madrid/hospital/infantasofia/sitemap</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https://www.comunidad.madrid/hospital/infantasofia/</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https://www.comunidad.madrid/hospital/infantasofia/ciudadanos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https://www.comunidad.madrid/hospital/infantasofia/profesionales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PRENSA</v>
      </c>
      <c r="C934" s="85" t="str" cm="1">
        <f t="array" ref="C934">IFERROR(INDEX('03.Muestra'!$F$8:$F$42,SMALL(IF("Página Web"='03.Muestra'!$D$8:$D$42,ROW('03.Muestra'!$F$8:$F$42)-MIN(ROW('03.Muestra'!$D$8:$D$42))+1,""),ROW()-930)),"")</f>
        <v>https://www.comunidad.madrid/hospital/infantasofia/prensa</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https://www.comunidad.madrid/hospital/infantasofia/nosotros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https://www.comunidad.madrid/hospital/infantasofia/buscar?search_api_fulltext=&amp;nombre=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BIBLIOTECA</v>
      </c>
      <c r="C937" s="85" t="str" cm="1">
        <f t="array" ref="C937">IFERROR(INDEX('03.Muestra'!$F$8:$F$42,SMALL(IF("Página Web"='03.Muestra'!$D$8:$D$42,ROW('03.Muestra'!$F$8:$F$42)-MIN(ROW('03.Muestra'!$D$8:$D$42))+1,""),ROW()-930)),"")</f>
        <v>https://www.comunidad.madrid/hospital/infantasofia/profesionales/biblioteca</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ACCESIBILIDAD</v>
      </c>
      <c r="C938" s="85" t="str" cm="1">
        <f t="array" ref="C938">IFERROR(INDEX('03.Muestra'!$F$8:$F$42,SMALL(IF("Página Web"='03.Muestra'!$D$8:$D$42,ROW('03.Muestra'!$F$8:$F$42)-MIN(ROW('03.Muestra'!$D$8:$D$42))+1,""),ROW()-930)),"")</f>
        <v>https://www.comunidad.madrid/hospital/infantasofia/declaracion-accesibilidad</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LEGAL</v>
      </c>
      <c r="C939" s="85" t="str" cm="1">
        <f t="array" ref="C939">IFERROR(INDEX('03.Muestra'!$F$8:$F$42,SMALL(IF("Página Web"='03.Muestra'!$D$8:$D$42,ROW('03.Muestra'!$F$8:$F$42)-MIN(ROW('03.Muestra'!$D$8:$D$42))+1,""),ROW()-930)),"")</f>
        <v>https://www.comunidad.madrid/hospital/infantasofia/ciudadanos/aviso-legal-privacidad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SITEMAP</v>
      </c>
      <c r="C940" s="85" t="str" cm="1">
        <f t="array" ref="C940">IFERROR(INDEX('03.Muestra'!$F$8:$F$42,SMALL(IF("Página Web"='03.Muestra'!$D$8:$D$42,ROW('03.Muestra'!$F$8:$F$42)-MIN(ROW('03.Muestra'!$D$8:$D$42))+1,""),ROW()-930)),"")</f>
        <v>https://www.comunidad.madrid/hospital/infantasofia/sitemap</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https://www.comunidad.madrid/hospital/infantasofia/</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https://www.comunidad.madrid/hospital/infantasofia/ciudadanos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https://www.comunidad.madrid/hospital/infantasofia/profesionales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PRENSA</v>
      </c>
      <c r="C972" s="85" t="str" cm="1">
        <f t="array" ref="C972">IFERROR(INDEX('03.Muestra'!$F$8:$F$42,SMALL(IF("Página Web"='03.Muestra'!$D$8:$D$42,ROW('03.Muestra'!$F$8:$F$42)-MIN(ROW('03.Muestra'!$D$8:$D$42))+1,""),ROW()-968)),"")</f>
        <v>https://www.comunidad.madrid/hospital/infantasofia/prensa</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https://www.comunidad.madrid/hospital/infantasofia/nosotros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https://www.comunidad.madrid/hospital/infantasofia/buscar?search_api_fulltext=&amp;nombre=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BIBLIOTECA</v>
      </c>
      <c r="C975" s="85" t="str" cm="1">
        <f t="array" ref="C975">IFERROR(INDEX('03.Muestra'!$F$8:$F$42,SMALL(IF("Página Web"='03.Muestra'!$D$8:$D$42,ROW('03.Muestra'!$F$8:$F$42)-MIN(ROW('03.Muestra'!$D$8:$D$42))+1,""),ROW()-968)),"")</f>
        <v>https://www.comunidad.madrid/hospital/infantasofia/profesionales/biblioteca</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ACCESIBILIDAD</v>
      </c>
      <c r="C976" s="85" t="str" cm="1">
        <f t="array" ref="C976">IFERROR(INDEX('03.Muestra'!$F$8:$F$42,SMALL(IF("Página Web"='03.Muestra'!$D$8:$D$42,ROW('03.Muestra'!$F$8:$F$42)-MIN(ROW('03.Muestra'!$D$8:$D$42))+1,""),ROW()-968)),"")</f>
        <v>https://www.comunidad.madrid/hospital/infantasofia/declaracion-accesibilidad</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LEGAL</v>
      </c>
      <c r="C977" s="85" t="str" cm="1">
        <f t="array" ref="C977">IFERROR(INDEX('03.Muestra'!$F$8:$F$42,SMALL(IF("Página Web"='03.Muestra'!$D$8:$D$42,ROW('03.Muestra'!$F$8:$F$42)-MIN(ROW('03.Muestra'!$D$8:$D$42))+1,""),ROW()-968)),"")</f>
        <v>https://www.comunidad.madrid/hospital/infantasofia/ciudadanos/aviso-legal-privacidad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SITEMAP</v>
      </c>
      <c r="C978" s="85" t="str" cm="1">
        <f t="array" ref="C978">IFERROR(INDEX('03.Muestra'!$F$8:$F$42,SMALL(IF("Página Web"='03.Muestra'!$D$8:$D$42,ROW('03.Muestra'!$F$8:$F$42)-MIN(ROW('03.Muestra'!$D$8:$D$42))+1,""),ROW()-968)),"")</f>
        <v>https://www.comunidad.madrid/hospital/infantasofia/sitemap</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https://www.comunidad.madrid/hospital/infantasofia/</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https://www.comunidad.madrid/hospital/infantasofia/ciudadanos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https://www.comunidad.madrid/hospital/infantasofia/profesionales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PRENSA</v>
      </c>
      <c r="C1010" s="85" t="str" cm="1">
        <f t="array" ref="C1010">IFERROR(INDEX('03.Muestra'!$F$8:$F$42,SMALL(IF("Página Web"='03.Muestra'!$D$8:$D$42,ROW('03.Muestra'!$F$8:$F$42)-MIN(ROW('03.Muestra'!$D$8:$D$42))+1,""),ROW()-1006)),"")</f>
        <v>https://www.comunidad.madrid/hospital/infantasofia/prensa</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https://www.comunidad.madrid/hospital/infantasofia/nosotros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https://www.comunidad.madrid/hospital/infantasofia/buscar?search_api_fulltext=&amp;nombre=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BIBLIOTECA</v>
      </c>
      <c r="C1013" s="85" t="str" cm="1">
        <f t="array" ref="C1013">IFERROR(INDEX('03.Muestra'!$F$8:$F$42,SMALL(IF("Página Web"='03.Muestra'!$D$8:$D$42,ROW('03.Muestra'!$F$8:$F$42)-MIN(ROW('03.Muestra'!$D$8:$D$42))+1,""),ROW()-1006)),"")</f>
        <v>https://www.comunidad.madrid/hospital/infantasofia/profesionales/biblioteca</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ACCESIBILIDAD</v>
      </c>
      <c r="C1014" s="85" t="str" cm="1">
        <f t="array" ref="C1014">IFERROR(INDEX('03.Muestra'!$F$8:$F$42,SMALL(IF("Página Web"='03.Muestra'!$D$8:$D$42,ROW('03.Muestra'!$F$8:$F$42)-MIN(ROW('03.Muestra'!$D$8:$D$42))+1,""),ROW()-1006)),"")</f>
        <v>https://www.comunidad.madrid/hospital/infantasofia/declaracion-accesibilidad</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LEGAL</v>
      </c>
      <c r="C1015" s="85" t="str" cm="1">
        <f t="array" ref="C1015">IFERROR(INDEX('03.Muestra'!$F$8:$F$42,SMALL(IF("Página Web"='03.Muestra'!$D$8:$D$42,ROW('03.Muestra'!$F$8:$F$42)-MIN(ROW('03.Muestra'!$D$8:$D$42))+1,""),ROW()-1006)),"")</f>
        <v>https://www.comunidad.madrid/hospital/infantasofia/ciudadanos/aviso-legal-privacidad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SITEMAP</v>
      </c>
      <c r="C1016" s="85" t="str" cm="1">
        <f t="array" ref="C1016">IFERROR(INDEX('03.Muestra'!$F$8:$F$42,SMALL(IF("Página Web"='03.Muestra'!$D$8:$D$42,ROW('03.Muestra'!$F$8:$F$42)-MIN(ROW('03.Muestra'!$D$8:$D$42))+1,""),ROW()-1006)),"")</f>
        <v>https://www.comunidad.madrid/hospital/infantasofia/sitemap</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https://www.comunidad.madrid/hospital/infantasofia/</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https://www.comunidad.madrid/hospital/infantasofia/ciudadanos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https://www.comunidad.madrid/hospital/infantasofia/profesionales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PRENSA</v>
      </c>
      <c r="C1048" s="85" t="str" cm="1">
        <f t="array" ref="C1048">IFERROR(INDEX('03.Muestra'!$F$8:$F$42,SMALL(IF("Página Web"='03.Muestra'!$D$8:$D$42,ROW('03.Muestra'!$F$8:$F$42)-MIN(ROW('03.Muestra'!$D$8:$D$42))+1,""),ROW()-1044)),"")</f>
        <v>https://www.comunidad.madrid/hospital/infantasofia/prensa</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https://www.comunidad.madrid/hospital/infantasofia/nosotros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https://www.comunidad.madrid/hospital/infantasofia/buscar?search_api_fulltext=&amp;nombre=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BIBLIOTECA</v>
      </c>
      <c r="C1051" s="85" t="str" cm="1">
        <f t="array" ref="C1051">IFERROR(INDEX('03.Muestra'!$F$8:$F$42,SMALL(IF("Página Web"='03.Muestra'!$D$8:$D$42,ROW('03.Muestra'!$F$8:$F$42)-MIN(ROW('03.Muestra'!$D$8:$D$42))+1,""),ROW()-1044)),"")</f>
        <v>https://www.comunidad.madrid/hospital/infantasofia/profesionales/biblioteca</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ACCESIBILIDAD</v>
      </c>
      <c r="C1052" s="85" t="str" cm="1">
        <f t="array" ref="C1052">IFERROR(INDEX('03.Muestra'!$F$8:$F$42,SMALL(IF("Página Web"='03.Muestra'!$D$8:$D$42,ROW('03.Muestra'!$F$8:$F$42)-MIN(ROW('03.Muestra'!$D$8:$D$42))+1,""),ROW()-1044)),"")</f>
        <v>https://www.comunidad.madrid/hospital/infantasofia/declaracion-accesibilidad</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LEGAL</v>
      </c>
      <c r="C1053" s="85" t="str" cm="1">
        <f t="array" ref="C1053">IFERROR(INDEX('03.Muestra'!$F$8:$F$42,SMALL(IF("Página Web"='03.Muestra'!$D$8:$D$42,ROW('03.Muestra'!$F$8:$F$42)-MIN(ROW('03.Muestra'!$D$8:$D$42))+1,""),ROW()-1044)),"")</f>
        <v>https://www.comunidad.madrid/hospital/infantasofia/ciudadanos/aviso-legal-privacidad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SITEMAP</v>
      </c>
      <c r="C1054" s="85" t="str" cm="1">
        <f t="array" ref="C1054">IFERROR(INDEX('03.Muestra'!$F$8:$F$42,SMALL(IF("Página Web"='03.Muestra'!$D$8:$D$42,ROW('03.Muestra'!$F$8:$F$42)-MIN(ROW('03.Muestra'!$D$8:$D$42))+1,""),ROW()-1044)),"")</f>
        <v>https://www.comunidad.madrid/hospital/infantasofia/sitemap</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https://www.comunidad.madrid/hospital/infantasofia/</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https://www.comunidad.madrid/hospital/infantasofia/ciudadanos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https://www.comunidad.madrid/hospital/infantasofia/profesionales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PRENSA</v>
      </c>
      <c r="C1086" s="85" t="str" cm="1">
        <f t="array" ref="C1086">IFERROR(INDEX('03.Muestra'!$F$8:$F$42,SMALL(IF("Página Web"='03.Muestra'!$D$8:$D$42,ROW('03.Muestra'!$F$8:$F$42)-MIN(ROW('03.Muestra'!$D$8:$D$42))+1,""),ROW()-1082)),"")</f>
        <v>https://www.comunidad.madrid/hospital/infantasofia/prensa</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https://www.comunidad.madrid/hospital/infantasofia/nosotros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https://www.comunidad.madrid/hospital/infantasofia/buscar?search_api_fulltext=&amp;nombre=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BIBLIOTECA</v>
      </c>
      <c r="C1089" s="85" t="str" cm="1">
        <f t="array" ref="C1089">IFERROR(INDEX('03.Muestra'!$F$8:$F$42,SMALL(IF("Página Web"='03.Muestra'!$D$8:$D$42,ROW('03.Muestra'!$F$8:$F$42)-MIN(ROW('03.Muestra'!$D$8:$D$42))+1,""),ROW()-1082)),"")</f>
        <v>https://www.comunidad.madrid/hospital/infantasofia/profesionales/biblioteca</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ACCESIBILIDAD</v>
      </c>
      <c r="C1090" s="85" t="str" cm="1">
        <f t="array" ref="C1090">IFERROR(INDEX('03.Muestra'!$F$8:$F$42,SMALL(IF("Página Web"='03.Muestra'!$D$8:$D$42,ROW('03.Muestra'!$F$8:$F$42)-MIN(ROW('03.Muestra'!$D$8:$D$42))+1,""),ROW()-1082)),"")</f>
        <v>https://www.comunidad.madrid/hospital/infantasofia/declaracion-accesibilidad</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LEGAL</v>
      </c>
      <c r="C1091" s="85" t="str" cm="1">
        <f t="array" ref="C1091">IFERROR(INDEX('03.Muestra'!$F$8:$F$42,SMALL(IF("Página Web"='03.Muestra'!$D$8:$D$42,ROW('03.Muestra'!$F$8:$F$42)-MIN(ROW('03.Muestra'!$D$8:$D$42))+1,""),ROW()-1082)),"")</f>
        <v>https://www.comunidad.madrid/hospital/infantasofia/ciudadanos/aviso-legal-privacidad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SITEMAP</v>
      </c>
      <c r="C1092" s="85" t="str" cm="1">
        <f t="array" ref="C1092">IFERROR(INDEX('03.Muestra'!$F$8:$F$42,SMALL(IF("Página Web"='03.Muestra'!$D$8:$D$42,ROW('03.Muestra'!$F$8:$F$42)-MIN(ROW('03.Muestra'!$D$8:$D$42))+1,""),ROW()-1082)),"")</f>
        <v>https://www.comunidad.madrid/hospital/infantasofia/sitemap</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https://www.comunidad.madrid/hospital/infantasofia/</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https://www.comunidad.madrid/hospital/infantasofia/ciudadanos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https://www.comunidad.madrid/hospital/infantasofia/profesionales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PRENSA</v>
      </c>
      <c r="C1124" s="85" t="str" cm="1">
        <f t="array" ref="C1124">IFERROR(INDEX('03.Muestra'!$F$8:$F$42,SMALL(IF("Página Web"='03.Muestra'!$D$8:$D$42,ROW('03.Muestra'!$F$8:$F$42)-MIN(ROW('03.Muestra'!$D$8:$D$42))+1,""),ROW()-1120)),"")</f>
        <v>https://www.comunidad.madrid/hospital/infantasofia/prensa</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https://www.comunidad.madrid/hospital/infantasofia/nosotros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https://www.comunidad.madrid/hospital/infantasofia/buscar?search_api_fulltext=&amp;nombre=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BIBLIOTECA</v>
      </c>
      <c r="C1127" s="85" t="str" cm="1">
        <f t="array" ref="C1127">IFERROR(INDEX('03.Muestra'!$F$8:$F$42,SMALL(IF("Página Web"='03.Muestra'!$D$8:$D$42,ROW('03.Muestra'!$F$8:$F$42)-MIN(ROW('03.Muestra'!$D$8:$D$42))+1,""),ROW()-1120)),"")</f>
        <v>https://www.comunidad.madrid/hospital/infantasofia/profesionales/biblioteca</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ACCESIBILIDAD</v>
      </c>
      <c r="C1128" s="85" t="str" cm="1">
        <f t="array" ref="C1128">IFERROR(INDEX('03.Muestra'!$F$8:$F$42,SMALL(IF("Página Web"='03.Muestra'!$D$8:$D$42,ROW('03.Muestra'!$F$8:$F$42)-MIN(ROW('03.Muestra'!$D$8:$D$42))+1,""),ROW()-1120)),"")</f>
        <v>https://www.comunidad.madrid/hospital/infantasofia/declaracion-accesibilidad</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LEGAL</v>
      </c>
      <c r="C1129" s="85" t="str" cm="1">
        <f t="array" ref="C1129">IFERROR(INDEX('03.Muestra'!$F$8:$F$42,SMALL(IF("Página Web"='03.Muestra'!$D$8:$D$42,ROW('03.Muestra'!$F$8:$F$42)-MIN(ROW('03.Muestra'!$D$8:$D$42))+1,""),ROW()-1120)),"")</f>
        <v>https://www.comunidad.madrid/hospital/infantasofia/ciudadanos/aviso-legal-privacidad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SITEMAP</v>
      </c>
      <c r="C1130" s="85" t="str" cm="1">
        <f t="array" ref="C1130">IFERROR(INDEX('03.Muestra'!$F$8:$F$42,SMALL(IF("Página Web"='03.Muestra'!$D$8:$D$42,ROW('03.Muestra'!$F$8:$F$42)-MIN(ROW('03.Muestra'!$D$8:$D$42))+1,""),ROW()-1120)),"")</f>
        <v>https://www.comunidad.madrid/hospital/infantasofia/sitemap</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https://www.comunidad.madrid/hospital/infantasofia/</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https://www.comunidad.madrid/hospital/infantasofia/ciudadanos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https://www.comunidad.madrid/hospital/infantasofia/profesionales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PRENSA</v>
      </c>
      <c r="C1162" s="85" t="str" cm="1">
        <f t="array" ref="C1162">IFERROR(INDEX('03.Muestra'!$F$8:$F$42,SMALL(IF("Página Web"='03.Muestra'!$D$8:$D$42,ROW('03.Muestra'!$F$8:$F$42)-MIN(ROW('03.Muestra'!$D$8:$D$42))+1,""),ROW()-1158)),"")</f>
        <v>https://www.comunidad.madrid/hospital/infantasofia/prensa</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https://www.comunidad.madrid/hospital/infantasofia/nosotros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https://www.comunidad.madrid/hospital/infantasofia/buscar?search_api_fulltext=&amp;nombre=</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BIBLIOTECA</v>
      </c>
      <c r="C1165" s="85" t="str" cm="1">
        <f t="array" ref="C1165">IFERROR(INDEX('03.Muestra'!$F$8:$F$42,SMALL(IF("Página Web"='03.Muestra'!$D$8:$D$42,ROW('03.Muestra'!$F$8:$F$42)-MIN(ROW('03.Muestra'!$D$8:$D$42))+1,""),ROW()-1158)),"")</f>
        <v>https://www.comunidad.madrid/hospital/infantasofia/profesionales/biblioteca</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ACCESIBILIDAD</v>
      </c>
      <c r="C1166" s="85" t="str" cm="1">
        <f t="array" ref="C1166">IFERROR(INDEX('03.Muestra'!$F$8:$F$42,SMALL(IF("Página Web"='03.Muestra'!$D$8:$D$42,ROW('03.Muestra'!$F$8:$F$42)-MIN(ROW('03.Muestra'!$D$8:$D$42))+1,""),ROW()-1158)),"")</f>
        <v>https://www.comunidad.madrid/hospital/infantasofia/declaracion-accesibilidad</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LEGAL</v>
      </c>
      <c r="C1167" s="85" t="str" cm="1">
        <f t="array" ref="C1167">IFERROR(INDEX('03.Muestra'!$F$8:$F$42,SMALL(IF("Página Web"='03.Muestra'!$D$8:$D$42,ROW('03.Muestra'!$F$8:$F$42)-MIN(ROW('03.Muestra'!$D$8:$D$42))+1,""),ROW()-1158)),"")</f>
        <v>https://www.comunidad.madrid/hospital/infantasofia/ciudadanos/aviso-legal-privacidad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SITEMAP</v>
      </c>
      <c r="C1168" s="85" t="str" cm="1">
        <f t="array" ref="C1168">IFERROR(INDEX('03.Muestra'!$F$8:$F$42,SMALL(IF("Página Web"='03.Muestra'!$D$8:$D$42,ROW('03.Muestra'!$F$8:$F$42)-MIN(ROW('03.Muestra'!$D$8:$D$42))+1,""),ROW()-1158)),"")</f>
        <v>https://www.comunidad.madrid/hospital/infantasofia/sitemap</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https://www.comunidad.madrid/hospital/infantasofia/</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https://www.comunidad.madrid/hospital/infantasofia/ciudadanos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https://www.comunidad.madrid/hospital/infantasofia/profesionales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PRENSA</v>
      </c>
      <c r="C1200" s="85" t="str" cm="1">
        <f t="array" ref="C1200">IFERROR(INDEX('03.Muestra'!$F$8:$F$42,SMALL(IF("Página Web"='03.Muestra'!$D$8:$D$42,ROW('03.Muestra'!$F$8:$F$42)-MIN(ROW('03.Muestra'!$D$8:$D$42))+1,""),ROW()-1196)),"")</f>
        <v>https://www.comunidad.madrid/hospital/infantasofia/prensa</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https://www.comunidad.madrid/hospital/infantasofia/nosotros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https://www.comunidad.madrid/hospital/infantasofia/buscar?search_api_fulltext=&amp;nombre=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BIBLIOTECA</v>
      </c>
      <c r="C1203" s="85" t="str" cm="1">
        <f t="array" ref="C1203">IFERROR(INDEX('03.Muestra'!$F$8:$F$42,SMALL(IF("Página Web"='03.Muestra'!$D$8:$D$42,ROW('03.Muestra'!$F$8:$F$42)-MIN(ROW('03.Muestra'!$D$8:$D$42))+1,""),ROW()-1196)),"")</f>
        <v>https://www.comunidad.madrid/hospital/infantasofia/profesionales/biblioteca</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ACCESIBILIDAD</v>
      </c>
      <c r="C1204" s="85" t="str" cm="1">
        <f t="array" ref="C1204">IFERROR(INDEX('03.Muestra'!$F$8:$F$42,SMALL(IF("Página Web"='03.Muestra'!$D$8:$D$42,ROW('03.Muestra'!$F$8:$F$42)-MIN(ROW('03.Muestra'!$D$8:$D$42))+1,""),ROW()-1196)),"")</f>
        <v>https://www.comunidad.madrid/hospital/infantasofia/declaracion-accesibilidad</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LEGAL</v>
      </c>
      <c r="C1205" s="85" t="str" cm="1">
        <f t="array" ref="C1205">IFERROR(INDEX('03.Muestra'!$F$8:$F$42,SMALL(IF("Página Web"='03.Muestra'!$D$8:$D$42,ROW('03.Muestra'!$F$8:$F$42)-MIN(ROW('03.Muestra'!$D$8:$D$42))+1,""),ROW()-1196)),"")</f>
        <v>https://www.comunidad.madrid/hospital/infantasofia/ciudadanos/aviso-legal-privacidad</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SITEMAP</v>
      </c>
      <c r="C1206" s="85" t="str" cm="1">
        <f t="array" ref="C1206">IFERROR(INDEX('03.Muestra'!$F$8:$F$42,SMALL(IF("Página Web"='03.Muestra'!$D$8:$D$42,ROW('03.Muestra'!$F$8:$F$42)-MIN(ROW('03.Muestra'!$D$8:$D$42))+1,""),ROW()-1196)),"")</f>
        <v>https://www.comunidad.madrid/hospital/infantasofia/sitemap</v>
      </c>
      <c r="D1206" s="99" t="s">
        <v>94</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https://www.comunidad.madrid/hospital/infantasofia/</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https://www.comunidad.madrid/hospital/infantasofia/ciudadanos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https://www.comunidad.madrid/hospital/infantasofia/profesionales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PRENSA</v>
      </c>
      <c r="C1238" s="85" t="str" cm="1">
        <f t="array" ref="C1238">IFERROR(INDEX('03.Muestra'!$F$8:$F$42,SMALL(IF("Página Web"='03.Muestra'!$D$8:$D$42,ROW('03.Muestra'!$F$8:$F$42)-MIN(ROW('03.Muestra'!$D$8:$D$42))+1,""),ROW()-1234)),"")</f>
        <v>https://www.comunidad.madrid/hospital/infantasofia/prensa</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https://www.comunidad.madrid/hospital/infantasofia/nosotros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https://www.comunidad.madrid/hospital/infantasofia/buscar?search_api_fulltext=&amp;nombre=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BIBLIOTECA</v>
      </c>
      <c r="C1241" s="85" t="str" cm="1">
        <f t="array" ref="C1241">IFERROR(INDEX('03.Muestra'!$F$8:$F$42,SMALL(IF("Página Web"='03.Muestra'!$D$8:$D$42,ROW('03.Muestra'!$F$8:$F$42)-MIN(ROW('03.Muestra'!$D$8:$D$42))+1,""),ROW()-1234)),"")</f>
        <v>https://www.comunidad.madrid/hospital/infantasofia/profesionales/biblioteca</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ACCESIBILIDAD</v>
      </c>
      <c r="C1242" s="85" t="str" cm="1">
        <f t="array" ref="C1242">IFERROR(INDEX('03.Muestra'!$F$8:$F$42,SMALL(IF("Página Web"='03.Muestra'!$D$8:$D$42,ROW('03.Muestra'!$F$8:$F$42)-MIN(ROW('03.Muestra'!$D$8:$D$42))+1,""),ROW()-1234)),"")</f>
        <v>https://www.comunidad.madrid/hospital/infantasofia/declaracion-accesibilidad</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LEGAL</v>
      </c>
      <c r="C1243" s="85" t="str" cm="1">
        <f t="array" ref="C1243">IFERROR(INDEX('03.Muestra'!$F$8:$F$42,SMALL(IF("Página Web"='03.Muestra'!$D$8:$D$42,ROW('03.Muestra'!$F$8:$F$42)-MIN(ROW('03.Muestra'!$D$8:$D$42))+1,""),ROW()-1234)),"")</f>
        <v>https://www.comunidad.madrid/hospital/infantasofia/ciudadanos/aviso-legal-privacidad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SITEMAP</v>
      </c>
      <c r="C1244" s="85" t="str" cm="1">
        <f t="array" ref="C1244">IFERROR(INDEX('03.Muestra'!$F$8:$F$42,SMALL(IF("Página Web"='03.Muestra'!$D$8:$D$42,ROW('03.Muestra'!$F$8:$F$42)-MIN(ROW('03.Muestra'!$D$8:$D$42))+1,""),ROW()-1234)),"")</f>
        <v>https://www.comunidad.madrid/hospital/infantasofia/sitemap</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https://www.comunidad.madrid/hospital/infantasofia/</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https://www.comunidad.madrid/hospital/infantasofia/ciudadanos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https://www.comunidad.madrid/hospital/infantasofia/profesionales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PRENSA</v>
      </c>
      <c r="C1276" s="85" t="str" cm="1">
        <f t="array" ref="C1276">IFERROR(INDEX('03.Muestra'!$F$8:$F$42,SMALL(IF("Página Web"='03.Muestra'!$D$8:$D$42,ROW('03.Muestra'!$F$8:$F$42)-MIN(ROW('03.Muestra'!$D$8:$D$42))+1,""),ROW()-1272)),"")</f>
        <v>https://www.comunidad.madrid/hospital/infantasofia/prensa</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https://www.comunidad.madrid/hospital/infantasofia/nosotros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https://www.comunidad.madrid/hospital/infantasofia/buscar?search_api_fulltext=&amp;nombre=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BIBLIOTECA</v>
      </c>
      <c r="C1279" s="85" t="str" cm="1">
        <f t="array" ref="C1279">IFERROR(INDEX('03.Muestra'!$F$8:$F$42,SMALL(IF("Página Web"='03.Muestra'!$D$8:$D$42,ROW('03.Muestra'!$F$8:$F$42)-MIN(ROW('03.Muestra'!$D$8:$D$42))+1,""),ROW()-1272)),"")</f>
        <v>https://www.comunidad.madrid/hospital/infantasofia/profesionales/biblioteca</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ACCESIBILIDAD</v>
      </c>
      <c r="C1280" s="85" t="str" cm="1">
        <f t="array" ref="C1280">IFERROR(INDEX('03.Muestra'!$F$8:$F$42,SMALL(IF("Página Web"='03.Muestra'!$D$8:$D$42,ROW('03.Muestra'!$F$8:$F$42)-MIN(ROW('03.Muestra'!$D$8:$D$42))+1,""),ROW()-1272)),"")</f>
        <v>https://www.comunidad.madrid/hospital/infantasofia/declaracion-accesibilidad</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LEGAL</v>
      </c>
      <c r="C1281" s="85" t="str" cm="1">
        <f t="array" ref="C1281">IFERROR(INDEX('03.Muestra'!$F$8:$F$42,SMALL(IF("Página Web"='03.Muestra'!$D$8:$D$42,ROW('03.Muestra'!$F$8:$F$42)-MIN(ROW('03.Muestra'!$D$8:$D$42))+1,""),ROW()-1272)),"")</f>
        <v>https://www.comunidad.madrid/hospital/infantasofia/ciudadanos/aviso-legal-privacidad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SITEMAP</v>
      </c>
      <c r="C1282" s="85" t="str" cm="1">
        <f t="array" ref="C1282">IFERROR(INDEX('03.Muestra'!$F$8:$F$42,SMALL(IF("Página Web"='03.Muestra'!$D$8:$D$42,ROW('03.Muestra'!$F$8:$F$42)-MIN(ROW('03.Muestra'!$D$8:$D$42))+1,""),ROW()-1272)),"")</f>
        <v>https://www.comunidad.madrid/hospital/infantasofia/sitemap</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3: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https://www.comunidad.madrid/hospital/infantasofia/</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https://www.comunidad.madrid/hospital/infantasofia/ciudadanos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https://www.comunidad.madrid/hospital/infantasofia/profesionales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PRENSA</v>
      </c>
      <c r="C1314" s="85" t="str" cm="1">
        <f t="array" ref="C1314">IFERROR(INDEX('03.Muestra'!$F$8:$F$42,SMALL(IF("Página Web"='03.Muestra'!$D$8:$D$42,ROW('03.Muestra'!$F$8:$F$42)-MIN(ROW('03.Muestra'!$D$8:$D$42))+1,""),ROW()-1310)),"")</f>
        <v>https://www.comunidad.madrid/hospital/infantasofia/prensa</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https://www.comunidad.madrid/hospital/infantasofia/nosotros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https://www.comunidad.madrid/hospital/infantasofia/buscar?search_api_fulltext=&amp;nombre=</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BIBLIOTECA</v>
      </c>
      <c r="C1317" s="85" t="str" cm="1">
        <f t="array" ref="C1317">IFERROR(INDEX('03.Muestra'!$F$8:$F$42,SMALL(IF("Página Web"='03.Muestra'!$D$8:$D$42,ROW('03.Muestra'!$F$8:$F$42)-MIN(ROW('03.Muestra'!$D$8:$D$42))+1,""),ROW()-1310)),"")</f>
        <v>https://www.comunidad.madrid/hospital/infantasofia/profesionales/biblioteca</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ACCESIBILIDAD</v>
      </c>
      <c r="C1318" s="85" t="str" cm="1">
        <f t="array" ref="C1318">IFERROR(INDEX('03.Muestra'!$F$8:$F$42,SMALL(IF("Página Web"='03.Muestra'!$D$8:$D$42,ROW('03.Muestra'!$F$8:$F$42)-MIN(ROW('03.Muestra'!$D$8:$D$42))+1,""),ROW()-1310)),"")</f>
        <v>https://www.comunidad.madrid/hospital/infantasofia/declaracion-accesibilidad</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LEGAL</v>
      </c>
      <c r="C1319" s="85" t="str" cm="1">
        <f t="array" ref="C1319">IFERROR(INDEX('03.Muestra'!$F$8:$F$42,SMALL(IF("Página Web"='03.Muestra'!$D$8:$D$42,ROW('03.Muestra'!$F$8:$F$42)-MIN(ROW('03.Muestra'!$D$8:$D$42))+1,""),ROW()-1310)),"")</f>
        <v>https://www.comunidad.madrid/hospital/infantasofia/ciudadanos/aviso-legal-privacidad</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SITEMAP</v>
      </c>
      <c r="C1320" s="85" t="str" cm="1">
        <f t="array" ref="C1320">IFERROR(INDEX('03.Muestra'!$F$8:$F$42,SMALL(IF("Página Web"='03.Muestra'!$D$8:$D$42,ROW('03.Muestra'!$F$8:$F$42)-MIN(ROW('03.Muestra'!$D$8:$D$42))+1,""),ROW()-1310)),"")</f>
        <v>https://www.comunidad.madrid/hospital/infantasofia/sitemap</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https://www.comunidad.madrid/hospital/infantasofia/</v>
      </c>
      <c r="D1349" s="211"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https://www.comunidad.madrid/hospital/infantasofia/ciudadanos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https://www.comunidad.madrid/hospital/infantasofia/profesionales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PRENSA</v>
      </c>
      <c r="C1352" s="85" t="str" cm="1">
        <f t="array" ref="C1352">IFERROR(INDEX('03.Muestra'!$F$8:$F$42,SMALL(IF("Página Web"='03.Muestra'!$D$8:$D$42,ROW('03.Muestra'!$F$8:$F$42)-MIN(ROW('03.Muestra'!$D$8:$D$42))+1,""),ROW()-1348)),"")</f>
        <v>https://www.comunidad.madrid/hospital/infantasofia/prensa</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https://www.comunidad.madrid/hospital/infantasofia/nosotros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https://www.comunidad.madrid/hospital/infantasofia/buscar?search_api_fulltext=&amp;nombre=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BIBLIOTECA</v>
      </c>
      <c r="C1355" s="85" t="str" cm="1">
        <f t="array" ref="C1355">IFERROR(INDEX('03.Muestra'!$F$8:$F$42,SMALL(IF("Página Web"='03.Muestra'!$D$8:$D$42,ROW('03.Muestra'!$F$8:$F$42)-MIN(ROW('03.Muestra'!$D$8:$D$42))+1,""),ROW()-1348)),"")</f>
        <v>https://www.comunidad.madrid/hospital/infantasofia/profesionales/biblioteca</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ACCESIBILIDAD</v>
      </c>
      <c r="C1356" s="85" t="str" cm="1">
        <f t="array" ref="C1356">IFERROR(INDEX('03.Muestra'!$F$8:$F$42,SMALL(IF("Página Web"='03.Muestra'!$D$8:$D$42,ROW('03.Muestra'!$F$8:$F$42)-MIN(ROW('03.Muestra'!$D$8:$D$42))+1,""),ROW()-1348)),"")</f>
        <v>https://www.comunidad.madrid/hospital/infantasofia/declaracion-accesibilidad</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LEGAL</v>
      </c>
      <c r="C1357" s="85" t="str" cm="1">
        <f t="array" ref="C1357">IFERROR(INDEX('03.Muestra'!$F$8:$F$42,SMALL(IF("Página Web"='03.Muestra'!$D$8:$D$42,ROW('03.Muestra'!$F$8:$F$42)-MIN(ROW('03.Muestra'!$D$8:$D$42))+1,""),ROW()-1348)),"")</f>
        <v>https://www.comunidad.madrid/hospital/infantasofia/ciudadanos/aviso-legal-privacidad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SITEMAP</v>
      </c>
      <c r="C1358" s="85" t="str" cm="1">
        <f t="array" ref="C1358">IFERROR(INDEX('03.Muestra'!$F$8:$F$42,SMALL(IF("Página Web"='03.Muestra'!$D$8:$D$42,ROW('03.Muestra'!$F$8:$F$42)-MIN(ROW('03.Muestra'!$D$8:$D$42))+1,""),ROW()-1348)),"")</f>
        <v>https://www.comunidad.madrid/hospital/infantasofia/sitemap</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https://www.comunidad.madrid/hospital/infantasofia/</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https://www.comunidad.madrid/hospital/infantasofia/ciudadanos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https://www.comunidad.madrid/hospital/infantasofia/profesionales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PRENSA</v>
      </c>
      <c r="C1390" s="85" t="str" cm="1">
        <f t="array" ref="C1390">IFERROR(INDEX('03.Muestra'!$F$8:$F$42,SMALL(IF("Página Web"='03.Muestra'!$D$8:$D$42,ROW('03.Muestra'!$F$8:$F$42)-MIN(ROW('03.Muestra'!$D$8:$D$42))+1,""),ROW()-1386)),"")</f>
        <v>https://www.comunidad.madrid/hospital/infantasofia/prensa</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https://www.comunidad.madrid/hospital/infantasofia/nosotros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https://www.comunidad.madrid/hospital/infantasofia/buscar?search_api_fulltext=&amp;nombre=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BIBLIOTECA</v>
      </c>
      <c r="C1393" s="85" t="str" cm="1">
        <f t="array" ref="C1393">IFERROR(INDEX('03.Muestra'!$F$8:$F$42,SMALL(IF("Página Web"='03.Muestra'!$D$8:$D$42,ROW('03.Muestra'!$F$8:$F$42)-MIN(ROW('03.Muestra'!$D$8:$D$42))+1,""),ROW()-1386)),"")</f>
        <v>https://www.comunidad.madrid/hospital/infantasofia/profesionales/biblioteca</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ACCESIBILIDAD</v>
      </c>
      <c r="C1394" s="85" t="str" cm="1">
        <f t="array" ref="C1394">IFERROR(INDEX('03.Muestra'!$F$8:$F$42,SMALL(IF("Página Web"='03.Muestra'!$D$8:$D$42,ROW('03.Muestra'!$F$8:$F$42)-MIN(ROW('03.Muestra'!$D$8:$D$42))+1,""),ROW()-1386)),"")</f>
        <v>https://www.comunidad.madrid/hospital/infantasofia/declaracion-accesibilidad</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LEGAL</v>
      </c>
      <c r="C1395" s="85" t="str" cm="1">
        <f t="array" ref="C1395">IFERROR(INDEX('03.Muestra'!$F$8:$F$42,SMALL(IF("Página Web"='03.Muestra'!$D$8:$D$42,ROW('03.Muestra'!$F$8:$F$42)-MIN(ROW('03.Muestra'!$D$8:$D$42))+1,""),ROW()-1386)),"")</f>
        <v>https://www.comunidad.madrid/hospital/infantasofia/ciudadanos/aviso-legal-privacidad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SITEMAP</v>
      </c>
      <c r="C1396" s="85" t="str" cm="1">
        <f t="array" ref="C1396">IFERROR(INDEX('03.Muestra'!$F$8:$F$42,SMALL(IF("Página Web"='03.Muestra'!$D$8:$D$42,ROW('03.Muestra'!$F$8:$F$42)-MIN(ROW('03.Muestra'!$D$8:$D$42))+1,""),ROW()-1386)),"")</f>
        <v>https://www.comunidad.madrid/hospital/infantasofia/sitemap</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https://www.comunidad.madrid/hospital/infantasofia/</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https://www.comunidad.madrid/hospital/infantasofia/ciudadanos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https://www.comunidad.madrid/hospital/infantasofia/profesionales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PRENSA</v>
      </c>
      <c r="C1428" s="85" t="str" cm="1">
        <f t="array" ref="C1428">IFERROR(INDEX('03.Muestra'!$F$8:$F$42,SMALL(IF("Página Web"='03.Muestra'!$D$8:$D$42,ROW('03.Muestra'!$F$8:$F$42)-MIN(ROW('03.Muestra'!$D$8:$D$42))+1,""),ROW()-1424)),"")</f>
        <v>https://www.comunidad.madrid/hospital/infantasofia/prensa</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https://www.comunidad.madrid/hospital/infantasofia/nosotros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https://www.comunidad.madrid/hospital/infantasofia/buscar?search_api_fulltext=&amp;nombre=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BIBLIOTECA</v>
      </c>
      <c r="C1431" s="85" t="str" cm="1">
        <f t="array" ref="C1431">IFERROR(INDEX('03.Muestra'!$F$8:$F$42,SMALL(IF("Página Web"='03.Muestra'!$D$8:$D$42,ROW('03.Muestra'!$F$8:$F$42)-MIN(ROW('03.Muestra'!$D$8:$D$42))+1,""),ROW()-1424)),"")</f>
        <v>https://www.comunidad.madrid/hospital/infantasofia/profesionales/biblioteca</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ACCESIBILIDAD</v>
      </c>
      <c r="C1432" s="85" t="str" cm="1">
        <f t="array" ref="C1432">IFERROR(INDEX('03.Muestra'!$F$8:$F$42,SMALL(IF("Página Web"='03.Muestra'!$D$8:$D$42,ROW('03.Muestra'!$F$8:$F$42)-MIN(ROW('03.Muestra'!$D$8:$D$42))+1,""),ROW()-1424)),"")</f>
        <v>https://www.comunidad.madrid/hospital/infantasofia/declaracion-accesibilidad</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LEGAL</v>
      </c>
      <c r="C1433" s="85" t="str" cm="1">
        <f t="array" ref="C1433">IFERROR(INDEX('03.Muestra'!$F$8:$F$42,SMALL(IF("Página Web"='03.Muestra'!$D$8:$D$42,ROW('03.Muestra'!$F$8:$F$42)-MIN(ROW('03.Muestra'!$D$8:$D$42))+1,""),ROW()-1424)),"")</f>
        <v>https://www.comunidad.madrid/hospital/infantasofia/ciudadanos/aviso-legal-privacidad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SITEMAP</v>
      </c>
      <c r="C1434" s="85" t="str" cm="1">
        <f t="array" ref="C1434">IFERROR(INDEX('03.Muestra'!$F$8:$F$42,SMALL(IF("Página Web"='03.Muestra'!$D$8:$D$42,ROW('03.Muestra'!$F$8:$F$42)-MIN(ROW('03.Muestra'!$D$8:$D$42))+1,""),ROW()-1424)),"")</f>
        <v>https://www.comunidad.madrid/hospital/infantasofia/sitemap</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https://www.comunidad.madrid/hospital/infantasofia/</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https://www.comunidad.madrid/hospital/infantasofia/ciudadanos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https://www.comunidad.madrid/hospital/infantasofia/profesionales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PRENSA</v>
      </c>
      <c r="C1466" s="85" t="str" cm="1">
        <f t="array" ref="C1466">IFERROR(INDEX('03.Muestra'!$F$8:$F$42,SMALL(IF("Página Web"='03.Muestra'!$D$8:$D$42,ROW('03.Muestra'!$F$8:$F$42)-MIN(ROW('03.Muestra'!$D$8:$D$42))+1,""),ROW()-1462)),"")</f>
        <v>https://www.comunidad.madrid/hospital/infantasofia/prensa</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https://www.comunidad.madrid/hospital/infantasofia/nosotros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https://www.comunidad.madrid/hospital/infantasofia/buscar?search_api_fulltext=&amp;nombre=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BIBLIOTECA</v>
      </c>
      <c r="C1469" s="85" t="str" cm="1">
        <f t="array" ref="C1469">IFERROR(INDEX('03.Muestra'!$F$8:$F$42,SMALL(IF("Página Web"='03.Muestra'!$D$8:$D$42,ROW('03.Muestra'!$F$8:$F$42)-MIN(ROW('03.Muestra'!$D$8:$D$42))+1,""),ROW()-1462)),"")</f>
        <v>https://www.comunidad.madrid/hospital/infantasofia/profesionales/biblioteca</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ACCESIBILIDAD</v>
      </c>
      <c r="C1470" s="85" t="str" cm="1">
        <f t="array" ref="C1470">IFERROR(INDEX('03.Muestra'!$F$8:$F$42,SMALL(IF("Página Web"='03.Muestra'!$D$8:$D$42,ROW('03.Muestra'!$F$8:$F$42)-MIN(ROW('03.Muestra'!$D$8:$D$42))+1,""),ROW()-1462)),"")</f>
        <v>https://www.comunidad.madrid/hospital/infantasofia/declaracion-accesibilidad</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LEGAL</v>
      </c>
      <c r="C1471" s="85" t="str" cm="1">
        <f t="array" ref="C1471">IFERROR(INDEX('03.Muestra'!$F$8:$F$42,SMALL(IF("Página Web"='03.Muestra'!$D$8:$D$42,ROW('03.Muestra'!$F$8:$F$42)-MIN(ROW('03.Muestra'!$D$8:$D$42))+1,""),ROW()-1462)),"")</f>
        <v>https://www.comunidad.madrid/hospital/infantasofia/ciudadanos/aviso-legal-privacidad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SITEMAP</v>
      </c>
      <c r="C1472" s="85" t="str" cm="1">
        <f t="array" ref="C1472">IFERROR(INDEX('03.Muestra'!$F$8:$F$42,SMALL(IF("Página Web"='03.Muestra'!$D$8:$D$42,ROW('03.Muestra'!$F$8:$F$42)-MIN(ROW('03.Muestra'!$D$8:$D$42))+1,""),ROW()-1462)),"")</f>
        <v>https://www.comunidad.madrid/hospital/infantasofia/sitemap</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https://www.comunidad.madrid/hospital/infantasofia/</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https://www.comunidad.madrid/hospital/infantasofia/ciudadanos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https://www.comunidad.madrid/hospital/infantasofia/profesionales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PRENSA</v>
      </c>
      <c r="C1504" s="85" t="str" cm="1">
        <f t="array" ref="C1504">IFERROR(INDEX('03.Muestra'!$F$8:$F$42,SMALL(IF("Página Web"='03.Muestra'!$D$8:$D$42,ROW('03.Muestra'!$F$8:$F$42)-MIN(ROW('03.Muestra'!$D$8:$D$42))+1,""),ROW()-1500)),"")</f>
        <v>https://www.comunidad.madrid/hospital/infantasofia/prensa</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https://www.comunidad.madrid/hospital/infantasofia/nosotros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https://www.comunidad.madrid/hospital/infantasofia/buscar?search_api_fulltext=&amp;nombre=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BIBLIOTECA</v>
      </c>
      <c r="C1507" s="85" t="str" cm="1">
        <f t="array" ref="C1507">IFERROR(INDEX('03.Muestra'!$F$8:$F$42,SMALL(IF("Página Web"='03.Muestra'!$D$8:$D$42,ROW('03.Muestra'!$F$8:$F$42)-MIN(ROW('03.Muestra'!$D$8:$D$42))+1,""),ROW()-1500)),"")</f>
        <v>https://www.comunidad.madrid/hospital/infantasofia/profesionales/biblioteca</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ACCESIBILIDAD</v>
      </c>
      <c r="C1508" s="85" t="str" cm="1">
        <f t="array" ref="C1508">IFERROR(INDEX('03.Muestra'!$F$8:$F$42,SMALL(IF("Página Web"='03.Muestra'!$D$8:$D$42,ROW('03.Muestra'!$F$8:$F$42)-MIN(ROW('03.Muestra'!$D$8:$D$42))+1,""),ROW()-1500)),"")</f>
        <v>https://www.comunidad.madrid/hospital/infantasofia/declaracion-accesibilidad</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LEGAL</v>
      </c>
      <c r="C1509" s="85" t="str" cm="1">
        <f t="array" ref="C1509">IFERROR(INDEX('03.Muestra'!$F$8:$F$42,SMALL(IF("Página Web"='03.Muestra'!$D$8:$D$42,ROW('03.Muestra'!$F$8:$F$42)-MIN(ROW('03.Muestra'!$D$8:$D$42))+1,""),ROW()-1500)),"")</f>
        <v>https://www.comunidad.madrid/hospital/infantasofia/ciudadanos/aviso-legal-privacidad</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SITEMAP</v>
      </c>
      <c r="C1510" s="85" t="str" cm="1">
        <f t="array" ref="C1510">IFERROR(INDEX('03.Muestra'!$F$8:$F$42,SMALL(IF("Página Web"='03.Muestra'!$D$8:$D$42,ROW('03.Muestra'!$F$8:$F$42)-MIN(ROW('03.Muestra'!$D$8:$D$42))+1,""),ROW()-1500)),"")</f>
        <v>https://www.comunidad.madrid/hospital/infantasofia/sitemap</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https://www.comunidad.madrid/hospital/infantasofia/</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https://www.comunidad.madrid/hospital/infantasofia/ciudadanos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https://www.comunidad.madrid/hospital/infantasofia/profesionales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PRENSA</v>
      </c>
      <c r="C1542" s="85" t="str" cm="1">
        <f t="array" ref="C1542">IFERROR(INDEX('03.Muestra'!$F$8:$F$42,SMALL(IF("Página Web"='03.Muestra'!$D$8:$D$42,ROW('03.Muestra'!$F$8:$F$42)-MIN(ROW('03.Muestra'!$D$8:$D$42))+1,""),ROW()-1538)),"")</f>
        <v>https://www.comunidad.madrid/hospital/infantasofia/prensa</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https://www.comunidad.madrid/hospital/infantasofia/nosotros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https://www.comunidad.madrid/hospital/infantasofia/buscar?search_api_fulltext=&amp;nombre=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BIBLIOTECA</v>
      </c>
      <c r="C1545" s="85" t="str" cm="1">
        <f t="array" ref="C1545">IFERROR(INDEX('03.Muestra'!$F$8:$F$42,SMALL(IF("Página Web"='03.Muestra'!$D$8:$D$42,ROW('03.Muestra'!$F$8:$F$42)-MIN(ROW('03.Muestra'!$D$8:$D$42))+1,""),ROW()-1538)),"")</f>
        <v>https://www.comunidad.madrid/hospital/infantasofia/profesionales/biblioteca</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ACCESIBILIDAD</v>
      </c>
      <c r="C1546" s="85" t="str" cm="1">
        <f t="array" ref="C1546">IFERROR(INDEX('03.Muestra'!$F$8:$F$42,SMALL(IF("Página Web"='03.Muestra'!$D$8:$D$42,ROW('03.Muestra'!$F$8:$F$42)-MIN(ROW('03.Muestra'!$D$8:$D$42))+1,""),ROW()-1538)),"")</f>
        <v>https://www.comunidad.madrid/hospital/infantasofia/declaracion-accesibilidad</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LEGAL</v>
      </c>
      <c r="C1547" s="85" t="str" cm="1">
        <f t="array" ref="C1547">IFERROR(INDEX('03.Muestra'!$F$8:$F$42,SMALL(IF("Página Web"='03.Muestra'!$D$8:$D$42,ROW('03.Muestra'!$F$8:$F$42)-MIN(ROW('03.Muestra'!$D$8:$D$42))+1,""),ROW()-1538)),"")</f>
        <v>https://www.comunidad.madrid/hospital/infantasofia/ciudadanos/aviso-legal-privacidad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SITEMAP</v>
      </c>
      <c r="C1548" s="85" t="str" cm="1">
        <f t="array" ref="C1548">IFERROR(INDEX('03.Muestra'!$F$8:$F$42,SMALL(IF("Página Web"='03.Muestra'!$D$8:$D$42,ROW('03.Muestra'!$F$8:$F$42)-MIN(ROW('03.Muestra'!$D$8:$D$42))+1,""),ROW()-1538)),"")</f>
        <v>https://www.comunidad.madrid/hospital/infantasofia/sitemap</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https://www.comunidad.madrid/hospital/infantasofia/</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https://www.comunidad.madrid/hospital/infantasofia/ciudadanos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https://www.comunidad.madrid/hospital/infantasofia/profesionales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PRENSA</v>
      </c>
      <c r="C1580" s="85" t="str" cm="1">
        <f t="array" ref="C1580">IFERROR(INDEX('03.Muestra'!$F$8:$F$42,SMALL(IF("Página Web"='03.Muestra'!$D$8:$D$42,ROW('03.Muestra'!$F$8:$F$42)-MIN(ROW('03.Muestra'!$D$8:$D$42))+1,""),ROW()-1576)),"")</f>
        <v>https://www.comunidad.madrid/hospital/infantasofia/prensa</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https://www.comunidad.madrid/hospital/infantasofia/nosotros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https://www.comunidad.madrid/hospital/infantasofia/buscar?search_api_fulltext=&amp;nombre=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BIBLIOTECA</v>
      </c>
      <c r="C1583" s="85" t="str" cm="1">
        <f t="array" ref="C1583">IFERROR(INDEX('03.Muestra'!$F$8:$F$42,SMALL(IF("Página Web"='03.Muestra'!$D$8:$D$42,ROW('03.Muestra'!$F$8:$F$42)-MIN(ROW('03.Muestra'!$D$8:$D$42))+1,""),ROW()-1576)),"")</f>
        <v>https://www.comunidad.madrid/hospital/infantasofia/profesionales/biblioteca</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ACCESIBILIDAD</v>
      </c>
      <c r="C1584" s="85" t="str" cm="1">
        <f t="array" ref="C1584">IFERROR(INDEX('03.Muestra'!$F$8:$F$42,SMALL(IF("Página Web"='03.Muestra'!$D$8:$D$42,ROW('03.Muestra'!$F$8:$F$42)-MIN(ROW('03.Muestra'!$D$8:$D$42))+1,""),ROW()-1576)),"")</f>
        <v>https://www.comunidad.madrid/hospital/infantasofia/declaracion-accesibilidad</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LEGAL</v>
      </c>
      <c r="C1585" s="85" t="str" cm="1">
        <f t="array" ref="C1585">IFERROR(INDEX('03.Muestra'!$F$8:$F$42,SMALL(IF("Página Web"='03.Muestra'!$D$8:$D$42,ROW('03.Muestra'!$F$8:$F$42)-MIN(ROW('03.Muestra'!$D$8:$D$42))+1,""),ROW()-1576)),"")</f>
        <v>https://www.comunidad.madrid/hospital/infantasofia/ciudadanos/aviso-legal-privacidad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SITEMAP</v>
      </c>
      <c r="C1586" s="85" t="str" cm="1">
        <f t="array" ref="C1586">IFERROR(INDEX('03.Muestra'!$F$8:$F$42,SMALL(IF("Página Web"='03.Muestra'!$D$8:$D$42,ROW('03.Muestra'!$F$8:$F$42)-MIN(ROW('03.Muestra'!$D$8:$D$42))+1,""),ROW()-1576)),"")</f>
        <v>https://www.comunidad.madrid/hospital/infantasofia/sitemap</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https://www.comunidad.madrid/hospital/infantasofia/</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https://www.comunidad.madrid/hospital/infantasofia/ciudadanos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9</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https://www.comunidad.madrid/hospital/infantasofia/profesionales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PRENSA</v>
      </c>
      <c r="C1618" s="85" t="str" cm="1">
        <f t="array" ref="C1618">IFERROR(INDEX('03.Muestra'!$F$8:$F$42,SMALL(IF("Página Web"='03.Muestra'!$D$8:$D$42,ROW('03.Muestra'!$F$8:$F$42)-MIN(ROW('03.Muestra'!$D$8:$D$42))+1,""),ROW()-1614)),"")</f>
        <v>https://www.comunidad.madrid/hospital/infantasofia/prensa</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https://www.comunidad.madrid/hospital/infantasofia/nosotros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https://www.comunidad.madrid/hospital/infantasofia/buscar?search_api_fulltext=&amp;nombre=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BIBLIOTECA</v>
      </c>
      <c r="C1621" s="85" t="str" cm="1">
        <f t="array" ref="C1621">IFERROR(INDEX('03.Muestra'!$F$8:$F$42,SMALL(IF("Página Web"='03.Muestra'!$D$8:$D$42,ROW('03.Muestra'!$F$8:$F$42)-MIN(ROW('03.Muestra'!$D$8:$D$42))+1,""),ROW()-1614)),"")</f>
        <v>https://www.comunidad.madrid/hospital/infantasofia/profesionales/biblioteca</v>
      </c>
      <c r="D1621" s="99" t="s">
        <v>92</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ACCESIBILIDAD</v>
      </c>
      <c r="C1622" s="85" t="str" cm="1">
        <f t="array" ref="C1622">IFERROR(INDEX('03.Muestra'!$F$8:$F$42,SMALL(IF("Página Web"='03.Muestra'!$D$8:$D$42,ROW('03.Muestra'!$F$8:$F$42)-MIN(ROW('03.Muestra'!$D$8:$D$42))+1,""),ROW()-1614)),"")</f>
        <v>https://www.comunidad.madrid/hospital/infantasofia/declaracion-accesibilidad</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LEGAL</v>
      </c>
      <c r="C1623" s="85" t="str" cm="1">
        <f t="array" ref="C1623">IFERROR(INDEX('03.Muestra'!$F$8:$F$42,SMALL(IF("Página Web"='03.Muestra'!$D$8:$D$42,ROW('03.Muestra'!$F$8:$F$42)-MIN(ROW('03.Muestra'!$D$8:$D$42))+1,""),ROW()-1614)),"")</f>
        <v>https://www.comunidad.madrid/hospital/infantasofia/ciudadanos/aviso-legal-privacidad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SITEMAP</v>
      </c>
      <c r="C1624" s="85" t="str" cm="1">
        <f t="array" ref="C1624">IFERROR(INDEX('03.Muestra'!$F$8:$F$42,SMALL(IF("Página Web"='03.Muestra'!$D$8:$D$42,ROW('03.Muestra'!$F$8:$F$42)-MIN(ROW('03.Muestra'!$D$8:$D$42))+1,""),ROW()-1614)),"")</f>
        <v>https://www.comunidad.madrid/hospital/infantasofia/sitemap</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https://www.comunidad.madrid/hospital/infantasofia/</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https://www.comunidad.madrid/hospital/infantasofia/ciudadanos</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v>
      </c>
      <c r="J1654" s="91">
        <f ca="1">COUNTIF($D1653:INDIRECT("$D" &amp;  SUM(ROW()-1,'03.Muestra'!$D$45)-1),J1653)</f>
        <v>9</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https://www.comunidad.madrid/hospital/infantasofia/profesionales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PRENSA</v>
      </c>
      <c r="C1656" s="85" t="str" cm="1">
        <f t="array" ref="C1656">IFERROR(INDEX('03.Muestra'!$F$8:$F$42,SMALL(IF("Página Web"='03.Muestra'!$D$8:$D$42,ROW('03.Muestra'!$F$8:$F$42)-MIN(ROW('03.Muestra'!$D$8:$D$42))+1,""),ROW()-1652)),"")</f>
        <v>https://www.comunidad.madrid/hospital/infantasofia/prensa</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https://www.comunidad.madrid/hospital/infantasofia/nosotros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https://www.comunidad.madrid/hospital/infantasofia/buscar?search_api_fulltext=&amp;nombre=</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BIBLIOTECA</v>
      </c>
      <c r="C1659" s="85" t="str" cm="1">
        <f t="array" ref="C1659">IFERROR(INDEX('03.Muestra'!$F$8:$F$42,SMALL(IF("Página Web"='03.Muestra'!$D$8:$D$42,ROW('03.Muestra'!$F$8:$F$42)-MIN(ROW('03.Muestra'!$D$8:$D$42))+1,""),ROW()-1652)),"")</f>
        <v>https://www.comunidad.madrid/hospital/infantasofia/profesionales/biblioteca</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ACCESIBILIDAD</v>
      </c>
      <c r="C1660" s="85" t="str" cm="1">
        <f t="array" ref="C1660">IFERROR(INDEX('03.Muestra'!$F$8:$F$42,SMALL(IF("Página Web"='03.Muestra'!$D$8:$D$42,ROW('03.Muestra'!$F$8:$F$42)-MIN(ROW('03.Muestra'!$D$8:$D$42))+1,""),ROW()-1652)),"")</f>
        <v>https://www.comunidad.madrid/hospital/infantasofia/declaracion-accesibilidad</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LEGAL</v>
      </c>
      <c r="C1661" s="85" t="str" cm="1">
        <f t="array" ref="C1661">IFERROR(INDEX('03.Muestra'!$F$8:$F$42,SMALL(IF("Página Web"='03.Muestra'!$D$8:$D$42,ROW('03.Muestra'!$F$8:$F$42)-MIN(ROW('03.Muestra'!$D$8:$D$42))+1,""),ROW()-1652)),"")</f>
        <v>https://www.comunidad.madrid/hospital/infantasofia/ciudadanos/aviso-legal-privacidad</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SITEMAP</v>
      </c>
      <c r="C1662" s="85" t="str" cm="1">
        <f t="array" ref="C1662">IFERROR(INDEX('03.Muestra'!$F$8:$F$42,SMALL(IF("Página Web"='03.Muestra'!$D$8:$D$42,ROW('03.Muestra'!$F$8:$F$42)-MIN(ROW('03.Muestra'!$D$8:$D$42))+1,""),ROW()-1652)),"")</f>
        <v>https://www.comunidad.madrid/hospital/infantasofia/sitemap</v>
      </c>
      <c r="D1662" s="99" t="s">
        <v>92</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https://www.comunidad.madrid/hospital/infantasofia/</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https://www.comunidad.madrid/hospital/infantasofia/ciudadanos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9</v>
      </c>
      <c r="I1692" s="91">
        <f ca="1">COUNTIF($D1691:INDIRECT("$D" &amp;  SUM(ROW()-1,'03.Muestra'!$D$45)-1),I1691)</f>
        <v>0</v>
      </c>
      <c r="J1692" s="91">
        <f ca="1">COUNTIF($D1691:INDIRECT("$D" &amp;  SUM(ROW()-1,'03.Muestra'!$D$45)-1),J1691)</f>
        <v>1</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https://www.comunidad.madrid/hospital/infantasofia/profesionales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PRENSA</v>
      </c>
      <c r="C1694" s="85" t="str" cm="1">
        <f t="array" ref="C1694">IFERROR(INDEX('03.Muestra'!$F$8:$F$42,SMALL(IF("Página Web"='03.Muestra'!$D$8:$D$42,ROW('03.Muestra'!$F$8:$F$42)-MIN(ROW('03.Muestra'!$D$8:$D$42))+1,""),ROW()-1690)),"")</f>
        <v>https://www.comunidad.madrid/hospital/infantasofia/prensa</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https://www.comunidad.madrid/hospital/infantasofia/nosotros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https://www.comunidad.madrid/hospital/infantasofia/buscar?search_api_fulltext=&amp;nombre=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BIBLIOTECA</v>
      </c>
      <c r="C1697" s="85" t="str" cm="1">
        <f t="array" ref="C1697">IFERROR(INDEX('03.Muestra'!$F$8:$F$42,SMALL(IF("Página Web"='03.Muestra'!$D$8:$D$42,ROW('03.Muestra'!$F$8:$F$42)-MIN(ROW('03.Muestra'!$D$8:$D$42))+1,""),ROW()-1690)),"")</f>
        <v>https://www.comunidad.madrid/hospital/infantasofia/profesionales/biblioteca</v>
      </c>
      <c r="D1697" s="99" t="s">
        <v>92</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ACCESIBILIDAD</v>
      </c>
      <c r="C1698" s="85" t="str" cm="1">
        <f t="array" ref="C1698">IFERROR(INDEX('03.Muestra'!$F$8:$F$42,SMALL(IF("Página Web"='03.Muestra'!$D$8:$D$42,ROW('03.Muestra'!$F$8:$F$42)-MIN(ROW('03.Muestra'!$D$8:$D$42))+1,""),ROW()-1690)),"")</f>
        <v>https://www.comunidad.madrid/hospital/infantasofia/declaracion-accesibilidad</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LEGAL</v>
      </c>
      <c r="C1699" s="85" t="str" cm="1">
        <f t="array" ref="C1699">IFERROR(INDEX('03.Muestra'!$F$8:$F$42,SMALL(IF("Página Web"='03.Muestra'!$D$8:$D$42,ROW('03.Muestra'!$F$8:$F$42)-MIN(ROW('03.Muestra'!$D$8:$D$42))+1,""),ROW()-1690)),"")</f>
        <v>https://www.comunidad.madrid/hospital/infantasofia/ciudadanos/aviso-legal-privacidad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SITEMAP</v>
      </c>
      <c r="C1700" s="85" t="str" cm="1">
        <f t="array" ref="C1700">IFERROR(INDEX('03.Muestra'!$F$8:$F$42,SMALL(IF("Página Web"='03.Muestra'!$D$8:$D$42,ROW('03.Muestra'!$F$8:$F$42)-MIN(ROW('03.Muestra'!$D$8:$D$42))+1,""),ROW()-1690)),"")</f>
        <v>https://www.comunidad.madrid/hospital/infantasofia/sitemap</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https://www.comunidad.madrid/hospital/infantasofia/</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https://www.comunidad.madrid/hospital/infantasofia/ciudadanos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https://www.comunidad.madrid/hospital/infantasofia/profesionales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PRENSA</v>
      </c>
      <c r="C1732" s="85" t="str" cm="1">
        <f t="array" ref="C1732">IFERROR(INDEX('03.Muestra'!$F$8:$F$42,SMALL(IF("Página Web"='03.Muestra'!$D$8:$D$42,ROW('03.Muestra'!$F$8:$F$42)-MIN(ROW('03.Muestra'!$D$8:$D$42))+1,""),ROW()-1728)),"")</f>
        <v>https://www.comunidad.madrid/hospital/infantasofia/prensa</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https://www.comunidad.madrid/hospital/infantasofia/nosotros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https://www.comunidad.madrid/hospital/infantasofia/buscar?search_api_fulltext=&amp;nombre=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BIBLIOTECA</v>
      </c>
      <c r="C1735" s="85" t="str" cm="1">
        <f t="array" ref="C1735">IFERROR(INDEX('03.Muestra'!$F$8:$F$42,SMALL(IF("Página Web"='03.Muestra'!$D$8:$D$42,ROW('03.Muestra'!$F$8:$F$42)-MIN(ROW('03.Muestra'!$D$8:$D$42))+1,""),ROW()-1728)),"")</f>
        <v>https://www.comunidad.madrid/hospital/infantasofia/profesionales/biblioteca</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ACCESIBILIDAD</v>
      </c>
      <c r="C1736" s="85" t="str" cm="1">
        <f t="array" ref="C1736">IFERROR(INDEX('03.Muestra'!$F$8:$F$42,SMALL(IF("Página Web"='03.Muestra'!$D$8:$D$42,ROW('03.Muestra'!$F$8:$F$42)-MIN(ROW('03.Muestra'!$D$8:$D$42))+1,""),ROW()-1728)),"")</f>
        <v>https://www.comunidad.madrid/hospital/infantasofia/declaracion-accesibilidad</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LEGAL</v>
      </c>
      <c r="C1737" s="85" t="str" cm="1">
        <f t="array" ref="C1737">IFERROR(INDEX('03.Muestra'!$F$8:$F$42,SMALL(IF("Página Web"='03.Muestra'!$D$8:$D$42,ROW('03.Muestra'!$F$8:$F$42)-MIN(ROW('03.Muestra'!$D$8:$D$42))+1,""),ROW()-1728)),"")</f>
        <v>https://www.comunidad.madrid/hospital/infantasofia/ciudadanos/aviso-legal-privacidad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SITEMAP</v>
      </c>
      <c r="C1738" s="85" t="str" cm="1">
        <f t="array" ref="C1738">IFERROR(INDEX('03.Muestra'!$F$8:$F$42,SMALL(IF("Página Web"='03.Muestra'!$D$8:$D$42,ROW('03.Muestra'!$F$8:$F$42)-MIN(ROW('03.Muestra'!$D$8:$D$42))+1,""),ROW()-1728)),"")</f>
        <v>https://www.comunidad.madrid/hospital/infantasofia/sitemap</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https://www.comunidad.madrid/hospital/infantasofia/</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https://www.comunidad.madrid/hospital/infantasofia/ciudadanos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10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https://www.comunidad.madrid/hospital/infantasofia/profesionales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PRENSA</v>
      </c>
      <c r="C1770" s="85" t="str" cm="1">
        <f t="array" ref="C1770">IFERROR(INDEX('03.Muestra'!$F$8:$F$42,SMALL(IF("Página Web"='03.Muestra'!$D$8:$D$42,ROW('03.Muestra'!$F$8:$F$42)-MIN(ROW('03.Muestra'!$D$8:$D$42))+1,""),ROW()-1766)),"")</f>
        <v>https://www.comunidad.madrid/hospital/infantasofia/prensa</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https://www.comunidad.madrid/hospital/infantasofia/nosotros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https://www.comunidad.madrid/hospital/infantasofia/buscar?search_api_fulltext=&amp;nombre=</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BIBLIOTECA</v>
      </c>
      <c r="C1773" s="85" t="str" cm="1">
        <f t="array" ref="C1773">IFERROR(INDEX('03.Muestra'!$F$8:$F$42,SMALL(IF("Página Web"='03.Muestra'!$D$8:$D$42,ROW('03.Muestra'!$F$8:$F$42)-MIN(ROW('03.Muestra'!$D$8:$D$42))+1,""),ROW()-1766)),"")</f>
        <v>https://www.comunidad.madrid/hospital/infantasofia/profesionales/biblioteca</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ACCESIBILIDAD</v>
      </c>
      <c r="C1774" s="85" t="str" cm="1">
        <f t="array" ref="C1774">IFERROR(INDEX('03.Muestra'!$F$8:$F$42,SMALL(IF("Página Web"='03.Muestra'!$D$8:$D$42,ROW('03.Muestra'!$F$8:$F$42)-MIN(ROW('03.Muestra'!$D$8:$D$42))+1,""),ROW()-1766)),"")</f>
        <v>https://www.comunidad.madrid/hospital/infantasofia/declaracion-accesibilidad</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LEGAL</v>
      </c>
      <c r="C1775" s="85" t="str" cm="1">
        <f t="array" ref="C1775">IFERROR(INDEX('03.Muestra'!$F$8:$F$42,SMALL(IF("Página Web"='03.Muestra'!$D$8:$D$42,ROW('03.Muestra'!$F$8:$F$42)-MIN(ROW('03.Muestra'!$D$8:$D$42))+1,""),ROW()-1766)),"")</f>
        <v>https://www.comunidad.madrid/hospital/infantasofia/ciudadanos/aviso-legal-privacidad</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SITEMAP</v>
      </c>
      <c r="C1776" s="85" t="str" cm="1">
        <f t="array" ref="C1776">IFERROR(INDEX('03.Muestra'!$F$8:$F$42,SMALL(IF("Página Web"='03.Muestra'!$D$8:$D$42,ROW('03.Muestra'!$F$8:$F$42)-MIN(ROW('03.Muestra'!$D$8:$D$42))+1,""),ROW()-1766)),"")</f>
        <v>https://www.comunidad.madrid/hospital/infantasofia/sitemap</v>
      </c>
      <c r="D1776" s="99" t="s">
        <v>104</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https://www.comunidad.madrid/hospital/infantasofia/</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https://www.comunidad.madrid/hospital/infantasofia/ciudadanos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https://www.comunidad.madrid/hospital/infantasofia/profesionales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PRENSA</v>
      </c>
      <c r="C1808" s="85" t="str" cm="1">
        <f t="array" ref="C1808">IFERROR(INDEX('03.Muestra'!$F$8:$F$42,SMALL(IF("Página Web"='03.Muestra'!$D$8:$D$42,ROW('03.Muestra'!$F$8:$F$42)-MIN(ROW('03.Muestra'!$D$8:$D$42))+1,""),ROW()-1804)),"")</f>
        <v>https://www.comunidad.madrid/hospital/infantasofia/prensa</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https://www.comunidad.madrid/hospital/infantasofia/nosotros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https://www.comunidad.madrid/hospital/infantasofia/buscar?search_api_fulltext=&amp;nombre=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BIBLIOTECA</v>
      </c>
      <c r="C1811" s="85" t="str" cm="1">
        <f t="array" ref="C1811">IFERROR(INDEX('03.Muestra'!$F$8:$F$42,SMALL(IF("Página Web"='03.Muestra'!$D$8:$D$42,ROW('03.Muestra'!$F$8:$F$42)-MIN(ROW('03.Muestra'!$D$8:$D$42))+1,""),ROW()-1804)),"")</f>
        <v>https://www.comunidad.madrid/hospital/infantasofia/profesionales/biblioteca</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ACCESIBILIDAD</v>
      </c>
      <c r="C1812" s="85" t="str" cm="1">
        <f t="array" ref="C1812">IFERROR(INDEX('03.Muestra'!$F$8:$F$42,SMALL(IF("Página Web"='03.Muestra'!$D$8:$D$42,ROW('03.Muestra'!$F$8:$F$42)-MIN(ROW('03.Muestra'!$D$8:$D$42))+1,""),ROW()-1804)),"")</f>
        <v>https://www.comunidad.madrid/hospital/infantasofia/declaracion-accesibilidad</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LEGAL</v>
      </c>
      <c r="C1813" s="85" t="str" cm="1">
        <f t="array" ref="C1813">IFERROR(INDEX('03.Muestra'!$F$8:$F$42,SMALL(IF("Página Web"='03.Muestra'!$D$8:$D$42,ROW('03.Muestra'!$F$8:$F$42)-MIN(ROW('03.Muestra'!$D$8:$D$42))+1,""),ROW()-1804)),"")</f>
        <v>https://www.comunidad.madrid/hospital/infantasofia/ciudadanos/aviso-legal-privacidad</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SITEMAP</v>
      </c>
      <c r="C1814" s="85" t="str" cm="1">
        <f t="array" ref="C1814">IFERROR(INDEX('03.Muestra'!$F$8:$F$42,SMALL(IF("Página Web"='03.Muestra'!$D$8:$D$42,ROW('03.Muestra'!$F$8:$F$42)-MIN(ROW('03.Muestra'!$D$8:$D$42))+1,""),ROW()-1804)),"")</f>
        <v>https://www.comunidad.madrid/hospital/infantasofia/sitemap</v>
      </c>
      <c r="D1814" s="99" t="s">
        <v>92</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https://www.comunidad.madrid/hospital/infantasofia/</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https://www.comunidad.madrid/hospital/infantasofia/ciudadanos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https://www.comunidad.madrid/hospital/infantasofia/profesionales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PRENSA</v>
      </c>
      <c r="C1846" s="85" t="str" cm="1">
        <f t="array" ref="C1846">IFERROR(INDEX('03.Muestra'!$F$8:$F$42,SMALL(IF("Página Web"='03.Muestra'!$D$8:$D$42,ROW('03.Muestra'!$F$8:$F$42)-MIN(ROW('03.Muestra'!$D$8:$D$42))+1,""),ROW()-1842)),"")</f>
        <v>https://www.comunidad.madrid/hospital/infantasofia/prensa</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https://www.comunidad.madrid/hospital/infantasofia/nosotros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https://www.comunidad.madrid/hospital/infantasofia/buscar?search_api_fulltext=&amp;nombre=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BIBLIOTECA</v>
      </c>
      <c r="C1849" s="85" t="str" cm="1">
        <f t="array" ref="C1849">IFERROR(INDEX('03.Muestra'!$F$8:$F$42,SMALL(IF("Página Web"='03.Muestra'!$D$8:$D$42,ROW('03.Muestra'!$F$8:$F$42)-MIN(ROW('03.Muestra'!$D$8:$D$42))+1,""),ROW()-1842)),"")</f>
        <v>https://www.comunidad.madrid/hospital/infantasofia/profesionales/biblioteca</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ACCESIBILIDAD</v>
      </c>
      <c r="C1850" s="85" t="str" cm="1">
        <f t="array" ref="C1850">IFERROR(INDEX('03.Muestra'!$F$8:$F$42,SMALL(IF("Página Web"='03.Muestra'!$D$8:$D$42,ROW('03.Muestra'!$F$8:$F$42)-MIN(ROW('03.Muestra'!$D$8:$D$42))+1,""),ROW()-1842)),"")</f>
        <v>https://www.comunidad.madrid/hospital/infantasofia/declaracion-accesibilidad</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LEGAL</v>
      </c>
      <c r="C1851" s="85" t="str" cm="1">
        <f t="array" ref="C1851">IFERROR(INDEX('03.Muestra'!$F$8:$F$42,SMALL(IF("Página Web"='03.Muestra'!$D$8:$D$42,ROW('03.Muestra'!$F$8:$F$42)-MIN(ROW('03.Muestra'!$D$8:$D$42))+1,""),ROW()-1842)),"")</f>
        <v>https://www.comunidad.madrid/hospital/infantasofia/ciudadanos/aviso-legal-privacidad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SITEMAP</v>
      </c>
      <c r="C1852" s="85" t="str" cm="1">
        <f t="array" ref="C1852">IFERROR(INDEX('03.Muestra'!$F$8:$F$42,SMALL(IF("Página Web"='03.Muestra'!$D$8:$D$42,ROW('03.Muestra'!$F$8:$F$42)-MIN(ROW('03.Muestra'!$D$8:$D$42))+1,""),ROW()-1842)),"")</f>
        <v>https://www.comunidad.madrid/hospital/infantasofia/sitemap</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https://www.comunidad.madrid/hospital/infantasofia/</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https://www.comunidad.madrid/hospital/infantasofia/ciudadanos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https://www.comunidad.madrid/hospital/infantasofia/profesionales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PRENSA</v>
      </c>
      <c r="C1884" s="85" t="str" cm="1">
        <f t="array" ref="C1884">IFERROR(INDEX('03.Muestra'!$F$8:$F$42,SMALL(IF("Página Web"='03.Muestra'!$D$8:$D$42,ROW('03.Muestra'!$F$8:$F$42)-MIN(ROW('03.Muestra'!$D$8:$D$42))+1,""),ROW()-1880)),"")</f>
        <v>https://www.comunidad.madrid/hospital/infantasofia/prensa</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https://www.comunidad.madrid/hospital/infantasofia/nosotros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https://www.comunidad.madrid/hospital/infantasofia/buscar?search_api_fulltext=&amp;nombre=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BIBLIOTECA</v>
      </c>
      <c r="C1887" s="85" t="str" cm="1">
        <f t="array" ref="C1887">IFERROR(INDEX('03.Muestra'!$F$8:$F$42,SMALL(IF("Página Web"='03.Muestra'!$D$8:$D$42,ROW('03.Muestra'!$F$8:$F$42)-MIN(ROW('03.Muestra'!$D$8:$D$42))+1,""),ROW()-1880)),"")</f>
        <v>https://www.comunidad.madrid/hospital/infantasofia/profesionales/biblioteca</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ACCESIBILIDAD</v>
      </c>
      <c r="C1888" s="85" t="str" cm="1">
        <f t="array" ref="C1888">IFERROR(INDEX('03.Muestra'!$F$8:$F$42,SMALL(IF("Página Web"='03.Muestra'!$D$8:$D$42,ROW('03.Muestra'!$F$8:$F$42)-MIN(ROW('03.Muestra'!$D$8:$D$42))+1,""),ROW()-1880)),"")</f>
        <v>https://www.comunidad.madrid/hospital/infantasofia/declaracion-accesibilidad</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LEGAL</v>
      </c>
      <c r="C1889" s="85" t="str" cm="1">
        <f t="array" ref="C1889">IFERROR(INDEX('03.Muestra'!$F$8:$F$42,SMALL(IF("Página Web"='03.Muestra'!$D$8:$D$42,ROW('03.Muestra'!$F$8:$F$42)-MIN(ROW('03.Muestra'!$D$8:$D$42))+1,""),ROW()-1880)),"")</f>
        <v>https://www.comunidad.madrid/hospital/infantasofia/ciudadanos/aviso-legal-privacidad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SITEMAP</v>
      </c>
      <c r="C1890" s="85" t="str" cm="1">
        <f t="array" ref="C1890">IFERROR(INDEX('03.Muestra'!$F$8:$F$42,SMALL(IF("Página Web"='03.Muestra'!$D$8:$D$42,ROW('03.Muestra'!$F$8:$F$42)-MIN(ROW('03.Muestra'!$D$8:$D$42))+1,""),ROW()-1880)),"")</f>
        <v>https://www.comunidad.madrid/hospital/infantasofia/sitemap</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2025-02-06T10:20:09Z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