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codeName="ThisWorkbook" defaultThemeVersion="124226"/>
  <mc:AlternateContent xmlns:mc="http://schemas.openxmlformats.org/markup-compatibility/2006">
    <mc:Choice Requires="x15">
      <x15ac:absPath xmlns:x15ac="http://schemas.microsoft.com/office/spreadsheetml/2010/11/ac" url="/Users/spereale/Downloads/"/>
    </mc:Choice>
  </mc:AlternateContent>
  <xr:revisionPtr revIDLastSave="0" documentId="8_{2EDCE7E1-28C4-2742-921F-5DA51A0B2E75}" xr6:coauthVersionLast="47" xr6:coauthVersionMax="47" xr10:uidLastSave="{00000000-0000-0000-0000-000000000000}"/>
  <bookViews>
    <workbookView xWindow="420" yWindow="1460" windowWidth="23260" windowHeight="1246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E1891" i="22"/>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224" i="5"/>
  <c r="CG20" i="9"/>
  <c r="DC3" i="19" s="1"/>
  <c r="D238" i="5"/>
  <c r="D228" i="5"/>
  <c r="D1165" i="21"/>
  <c r="D1253" i="22"/>
  <c r="D157" i="14"/>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78" i="13"/>
  <c r="D86" i="13"/>
  <c r="D112" i="13"/>
  <c r="D113" i="13"/>
  <c r="D118" i="13"/>
  <c r="D126" i="13"/>
  <c r="D506" i="14"/>
  <c r="D695" i="14"/>
  <c r="D52" i="15"/>
  <c r="D68"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D188" i="15"/>
  <c r="D192" i="15"/>
  <c r="D198" i="15"/>
  <c r="D201" i="15"/>
  <c r="D202" i="15"/>
  <c r="D223" i="15"/>
  <c r="D239"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2" i="15"/>
  <c r="D183" i="15"/>
  <c r="D195" i="15"/>
  <c r="D220" i="15"/>
  <c r="D221" i="15"/>
  <c r="D233" i="15"/>
  <c r="D234" i="15"/>
  <c r="D235" i="15"/>
  <c r="D236" i="15"/>
  <c r="D237" i="15"/>
  <c r="D275" i="15"/>
  <c r="D298" i="15"/>
  <c r="D310" i="15"/>
  <c r="D317" i="15"/>
  <c r="D318" i="15"/>
  <c r="D342"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69" i="5"/>
  <c r="D78" i="5"/>
  <c r="D109" i="5"/>
  <c r="D117" i="5"/>
  <c r="D125" i="5"/>
  <c r="D145" i="5"/>
  <c r="D146" i="5"/>
  <c r="D153" i="5"/>
  <c r="D182" i="5"/>
  <c r="D189" i="5"/>
  <c r="D190" i="5"/>
  <c r="D197"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98" i="14"/>
  <c r="D190" i="14"/>
  <c r="D182" i="14"/>
  <c r="D233" i="14"/>
  <c r="D224" i="14"/>
  <c r="D278" i="14"/>
  <c r="D270" i="14"/>
  <c r="D262" i="14"/>
  <c r="D357" i="14"/>
  <c r="D354" i="14"/>
  <c r="D353" i="14"/>
  <c r="D350" i="14"/>
  <c r="D349" i="14"/>
  <c r="D346" i="14"/>
  <c r="D345" i="14"/>
  <c r="D342" i="14"/>
  <c r="D341" i="14"/>
  <c r="D338" i="14"/>
  <c r="D337" i="14"/>
  <c r="D334" i="14"/>
  <c r="D385" i="14"/>
  <c r="D381" i="14"/>
  <c r="D468" i="14"/>
  <c r="D460" i="14"/>
  <c r="D452" i="14"/>
  <c r="D545" i="14"/>
  <c r="D537" i="14"/>
  <c r="D529" i="14"/>
  <c r="D621" i="14"/>
  <c r="D613" i="14"/>
  <c r="D605" i="14"/>
  <c r="D685" i="14"/>
  <c r="D677"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202" i="14"/>
  <c r="D194" i="14"/>
  <c r="D186" i="14"/>
  <c r="D228" i="14"/>
  <c r="D220" i="14"/>
  <c r="D274" i="14"/>
  <c r="D266" i="14"/>
  <c r="D258" i="14"/>
  <c r="D319" i="14"/>
  <c r="D316" i="14"/>
  <c r="D315" i="14"/>
  <c r="D312" i="14"/>
  <c r="D311" i="14"/>
  <c r="D308" i="14"/>
  <c r="D307" i="14"/>
  <c r="D304" i="14"/>
  <c r="D303" i="14"/>
  <c r="D300" i="14"/>
  <c r="D299" i="14"/>
  <c r="D296" i="14"/>
  <c r="D392" i="14"/>
  <c r="D376" i="14"/>
  <c r="D430" i="14"/>
  <c r="D426" i="14"/>
  <c r="D422" i="14"/>
  <c r="D418" i="14"/>
  <c r="D414" i="14"/>
  <c r="D464" i="14"/>
  <c r="D525" i="14"/>
  <c r="D617" i="14"/>
  <c r="D609" i="14"/>
  <c r="D601"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45" i="18"/>
  <c r="D153" i="18"/>
  <c r="D161" i="18"/>
  <c r="D188" i="18"/>
  <c r="D196" i="18"/>
  <c r="D148" i="18"/>
  <c r="D156" i="18"/>
  <c r="D164" i="18"/>
  <c r="D183" i="18"/>
  <c r="D191" i="18"/>
  <c r="D199" i="18"/>
  <c r="D200" i="18"/>
  <c r="D192" i="18"/>
  <c r="D203" i="18"/>
  <c r="D204"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29"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411" i="14"/>
  <c r="D395" i="14"/>
  <c r="D390" i="14"/>
  <c r="D389" i="14"/>
  <c r="D375" i="14"/>
  <c r="D374" i="14"/>
  <c r="D373" i="14"/>
  <c r="D387" i="14"/>
  <c r="D386"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c r="AR30" i="9" a="1"/>
  <c r="BC30" i="9" a="1"/>
  <c r="L30" i="9" a="1"/>
  <c r="E30" i="9" a="1"/>
  <c r="AE30" i="9" a="1"/>
  <c r="BL30" i="9" a="1"/>
  <c r="AK30" i="9" a="1"/>
  <c r="S30" i="9" a="1"/>
  <c r="CP30" i="9" a="1"/>
  <c r="K30" i="9" a="1"/>
  <c r="BP30" i="9" a="1"/>
  <c r="I30" i="9" a="1"/>
  <c r="BZ30" i="9" a="1"/>
  <c r="AV30" i="9" a="1"/>
  <c r="AW30" i="9" a="1"/>
  <c r="BA30" i="9" a="1"/>
  <c r="H30" i="9" a="1"/>
  <c r="CC30" i="9" a="1"/>
  <c r="BI30" i="9" a="1"/>
  <c r="AY30" i="9" a="1"/>
  <c r="BB30" i="9" a="1"/>
  <c r="BJ30" i="9" a="1"/>
  <c r="CK30" i="9" a="1"/>
  <c r="N30" i="9" a="1"/>
  <c r="AP30" i="9" a="1"/>
  <c r="AT30" i="9" a="1"/>
  <c r="CM30" i="9" a="1"/>
  <c r="CD30" i="9" a="1"/>
  <c r="BQ30" i="9" a="1"/>
  <c r="AH30" i="9" a="1"/>
  <c r="BR30" i="9" a="1"/>
  <c r="O30" i="9" a="1"/>
  <c r="AO30" i="9" a="1"/>
  <c r="CF30" i="9" a="1"/>
  <c r="R30" i="9" a="1"/>
  <c r="AF30" i="9" a="1"/>
  <c r="BV30" i="9" a="1"/>
  <c r="AA30" i="9" a="1"/>
  <c r="AL30" i="9" a="1"/>
  <c r="CR30" i="9" a="1"/>
  <c r="AG30" i="9" a="1"/>
  <c r="BN30" i="9" a="1"/>
  <c r="V30" i="9" a="1"/>
  <c r="CH30" i="9" a="1"/>
  <c r="CJ30" i="9" a="1"/>
  <c r="G30" i="9" a="1"/>
  <c r="AC30" i="9" a="1"/>
  <c r="Q30" i="9" a="1"/>
  <c r="BU30" i="9" a="1"/>
  <c r="T30" i="9" a="1"/>
  <c r="BG30" i="9" a="1"/>
  <c r="CQ30" i="9" a="1"/>
  <c r="BX30" i="9" a="1"/>
  <c r="CO30" i="9" a="1"/>
  <c r="BT30" i="9" a="1"/>
  <c r="AM30" i="9" a="1"/>
  <c r="P30" i="9" a="1"/>
  <c r="AI30" i="9" a="1"/>
  <c r="AU30" i="9" a="1"/>
  <c r="BO30" i="9" a="1"/>
  <c r="W30" i="9" a="1"/>
  <c r="CI30" i="9" a="1"/>
  <c r="BF30" i="9" a="1"/>
  <c r="BS30" i="9" a="1"/>
  <c r="BY30" i="9" a="1"/>
  <c r="BH30" i="9" a="1"/>
  <c r="BD30" i="9" a="1"/>
  <c r="Z30" i="9" a="1"/>
  <c r="AZ30" i="9" a="1"/>
  <c r="Y30" i="9" a="1"/>
  <c r="AN30" i="9" a="1"/>
  <c r="BW30" i="9" a="1"/>
  <c r="M30" i="9" a="1"/>
  <c r="CA30" i="9" a="1"/>
  <c r="F30" i="9" a="1"/>
  <c r="X30" i="9" a="1"/>
  <c r="J30" i="9" a="1"/>
  <c r="AX30" i="9" a="1"/>
  <c r="U30" i="9" a="1"/>
  <c r="BM30" i="9" a="1"/>
  <c r="CG30" i="9" a="1"/>
  <c r="BK30" i="9" a="1"/>
  <c r="AJ30" i="9" a="1"/>
  <c r="AD30" i="9" a="1"/>
  <c r="AQ30" i="9" a="1"/>
  <c r="CN30" i="9" a="1"/>
  <c r="AB30" i="9" a="1"/>
  <c r="CL30" i="9" a="1"/>
  <c r="CE30" i="9" a="1"/>
  <c r="AS30" i="9" a="1"/>
  <c r="CB30" i="9" a="1"/>
  <c r="BE30" i="9" a="1"/>
  <c r="Y29" i="9" a="1"/>
  <c r="R29" i="9" a="1"/>
  <c r="CR29" i="9" a="1"/>
  <c r="P29" i="9" a="1"/>
  <c r="BR29" i="9" a="1"/>
  <c r="CM29" i="9" a="1"/>
  <c r="CD29" i="9" a="1"/>
  <c r="BL29" i="9" a="1"/>
  <c r="T29" i="9" a="1"/>
  <c r="CJ29" i="9" a="1"/>
  <c r="W29" i="9" a="1"/>
  <c r="AJ29" i="9" a="1"/>
  <c r="G29" i="9" a="1"/>
  <c r="BG29" i="9" a="1"/>
  <c r="AQ29" i="9" a="1"/>
  <c r="BM29" i="9" a="1"/>
  <c r="CF29" i="9" a="1"/>
  <c r="CO29" i="9" a="1"/>
  <c r="AU29" i="9" a="1"/>
  <c r="BJ29" i="9" a="1"/>
  <c r="E29" i="9" a="1"/>
  <c r="BZ29" i="9" a="1"/>
  <c r="N29" i="9" a="1"/>
  <c r="BX29" i="9" a="1"/>
  <c r="BW29" i="9" a="1"/>
  <c r="CN29" i="9" a="1"/>
  <c r="V29" i="9" a="1"/>
  <c r="H29" i="9" a="1"/>
  <c r="CQ29" i="9" a="1"/>
  <c r="BS29" i="9" a="1"/>
  <c r="BE29" i="9" a="1"/>
  <c r="CE29" i="9" a="1"/>
  <c r="AM29" i="9" a="1"/>
  <c r="BT29" i="9" a="1"/>
  <c r="U29" i="9" a="1"/>
  <c r="BN29" i="9" a="1"/>
  <c r="AA29" i="9" a="1"/>
  <c r="AB29" i="9" a="1"/>
  <c r="AX29" i="9" a="1"/>
  <c r="AD29" i="9" a="1"/>
  <c r="AL29" i="9" a="1"/>
  <c r="F29" i="9" a="1"/>
  <c r="Q29" i="9" a="1"/>
  <c r="AF29" i="9" a="1"/>
  <c r="BC29" i="9" a="1"/>
  <c r="CH29" i="9" a="1"/>
  <c r="L29" i="9" a="1"/>
  <c r="AO29" i="9" a="1"/>
  <c r="CI29" i="9" a="1"/>
  <c r="AW29" i="9" a="1"/>
  <c r="AP29" i="9" a="1"/>
  <c r="BD29" i="9" a="1"/>
  <c r="CB29" i="9" a="1"/>
  <c r="AY29" i="9" a="1"/>
  <c r="J29" i="9" a="1"/>
  <c r="BA29" i="9" a="1"/>
  <c r="CP29" i="9" a="1"/>
  <c r="AK29" i="9" a="1"/>
  <c r="CG29" i="9" a="1"/>
  <c r="BF29" i="9" a="1"/>
  <c r="BB29" i="9" a="1"/>
  <c r="AG29" i="9" a="1"/>
  <c r="O29" i="9" a="1"/>
  <c r="S29" i="9" a="1"/>
  <c r="CA29" i="9" a="1"/>
  <c r="AI29" i="9" a="1"/>
  <c r="BH29" i="9" a="1"/>
  <c r="AZ29" i="9" a="1"/>
  <c r="AV29" i="9" a="1"/>
  <c r="BU29" i="9" a="1"/>
  <c r="CC29" i="9" a="1"/>
  <c r="AN29" i="9" a="1"/>
  <c r="AT29" i="9" a="1"/>
  <c r="K29" i="9" a="1"/>
  <c r="M29" i="9" a="1"/>
  <c r="AE29" i="9" a="1"/>
  <c r="AH29" i="9" a="1"/>
  <c r="X29" i="9" a="1"/>
  <c r="Z29" i="9" a="1"/>
  <c r="I29" i="9" a="1"/>
  <c r="BQ29" i="9" a="1"/>
  <c r="AS29" i="9" a="1"/>
  <c r="BP29" i="9" a="1"/>
  <c r="CK29" i="9" a="1"/>
  <c r="BV29" i="9" a="1"/>
  <c r="AR29" i="9" a="1"/>
  <c r="AC29" i="9" a="1"/>
  <c r="BI29" i="9" a="1"/>
  <c r="CL29" i="9" a="1"/>
  <c r="BO29" i="9" a="1"/>
  <c r="BK29" i="9" a="1"/>
  <c r="BY29" i="9" a="1"/>
  <c r="AP30" i="9" l="1"/>
  <c r="K30" i="9"/>
  <c r="BW30" i="9"/>
  <c r="AT30" i="9"/>
  <c r="O30" i="9"/>
  <c r="CA30" i="9"/>
  <c r="AX30" i="9"/>
  <c r="P30" i="9"/>
  <c r="AV30" i="9"/>
  <c r="CB30" i="9"/>
  <c r="U30" i="9"/>
  <c r="BA30" i="9"/>
  <c r="CH30" i="9"/>
  <c r="BO30" i="9"/>
  <c r="BS30" i="9"/>
  <c r="AW30" i="9"/>
  <c r="S30" i="9"/>
  <c r="CE30" i="9"/>
  <c r="BB30" i="9"/>
  <c r="W30" i="9"/>
  <c r="CJ30" i="9"/>
  <c r="BF30" i="9"/>
  <c r="T30" i="9"/>
  <c r="AZ30" i="9"/>
  <c r="CF30" i="9"/>
  <c r="Y30" i="9"/>
  <c r="BE30" i="9"/>
  <c r="CL30" i="9"/>
  <c r="BX30" i="9"/>
  <c r="AA30" i="9"/>
  <c r="CN30" i="9"/>
  <c r="BJ30" i="9"/>
  <c r="AE30" i="9"/>
  <c r="CR30" i="9"/>
  <c r="BN30" i="9"/>
  <c r="X30" i="9"/>
  <c r="BD30" i="9"/>
  <c r="CK30" i="9"/>
  <c r="AC30" i="9"/>
  <c r="BI30" i="9"/>
  <c r="CP30" i="9"/>
  <c r="AL30" i="9"/>
  <c r="Q30" i="9"/>
  <c r="AI30" i="9"/>
  <c r="F30" i="9"/>
  <c r="BR30" i="9"/>
  <c r="AM30" i="9"/>
  <c r="J30" i="9"/>
  <c r="BV30" i="9"/>
  <c r="AB30" i="9"/>
  <c r="BH30" i="9"/>
  <c r="CO30" i="9"/>
  <c r="AG30" i="9"/>
  <c r="BM30" i="9"/>
  <c r="AR30" i="9"/>
  <c r="AQ30" i="9"/>
  <c r="N30" i="9"/>
  <c r="BZ30" i="9"/>
  <c r="AU30" i="9"/>
  <c r="R30" i="9"/>
  <c r="CD30" i="9"/>
  <c r="AF30" i="9"/>
  <c r="BL30" i="9"/>
  <c r="E30" i="9"/>
  <c r="AK30" i="9"/>
  <c r="BQ30" i="9"/>
  <c r="L30" i="9"/>
  <c r="AY30" i="9"/>
  <c r="V30" i="9"/>
  <c r="CI30" i="9"/>
  <c r="BC30" i="9"/>
  <c r="Z30" i="9"/>
  <c r="CM30" i="9"/>
  <c r="AJ30" i="9"/>
  <c r="BP30" i="9"/>
  <c r="I30" i="9"/>
  <c r="AO30" i="9"/>
  <c r="BU30" i="9"/>
  <c r="CG30" i="9"/>
  <c r="DC13" i="19" s="1"/>
  <c r="G30" i="9"/>
  <c r="CC30" i="9"/>
  <c r="BG30" i="9"/>
  <c r="AD30" i="9"/>
  <c r="CQ30" i="9"/>
  <c r="BK30" i="9"/>
  <c r="AH30" i="9"/>
  <c r="H30" i="9"/>
  <c r="AN30" i="9"/>
  <c r="BT30" i="9"/>
  <c r="M30" i="9"/>
  <c r="AS30" i="9"/>
  <c r="BY30" i="9"/>
  <c r="AT29" i="9"/>
  <c r="Q29" i="9"/>
  <c r="CC29" i="9"/>
  <c r="BF29" i="9"/>
  <c r="AC29" i="9"/>
  <c r="CP29" i="9"/>
  <c r="AI29" i="9"/>
  <c r="BO29" i="9"/>
  <c r="H29" i="9"/>
  <c r="AN29" i="9"/>
  <c r="BT29" i="9"/>
  <c r="BB29" i="9"/>
  <c r="Y29" i="9"/>
  <c r="CL29" i="9"/>
  <c r="BN29" i="9"/>
  <c r="AK29" i="9"/>
  <c r="G29" i="9"/>
  <c r="AM29" i="9"/>
  <c r="BS29" i="9"/>
  <c r="L29" i="9"/>
  <c r="AR29" i="9"/>
  <c r="BX29" i="9"/>
  <c r="BJ29" i="9"/>
  <c r="AG29" i="9"/>
  <c r="J29" i="9"/>
  <c r="BV29" i="9"/>
  <c r="AS29" i="9"/>
  <c r="K29" i="9"/>
  <c r="AQ29" i="9"/>
  <c r="BW29" i="9"/>
  <c r="P29" i="9"/>
  <c r="AV29" i="9"/>
  <c r="CB29" i="9"/>
  <c r="F29" i="9"/>
  <c r="BR29" i="9"/>
  <c r="AO29" i="9"/>
  <c r="R29" i="9"/>
  <c r="CD29" i="9"/>
  <c r="BA29" i="9"/>
  <c r="O29" i="9"/>
  <c r="AU29" i="9"/>
  <c r="CA29" i="9"/>
  <c r="T29" i="9"/>
  <c r="AZ29" i="9"/>
  <c r="CF29" i="9"/>
  <c r="N29" i="9"/>
  <c r="BZ29" i="9"/>
  <c r="AW29" i="9"/>
  <c r="Z29" i="9"/>
  <c r="CM29" i="9"/>
  <c r="BI29" i="9"/>
  <c r="S29" i="9"/>
  <c r="AY29" i="9"/>
  <c r="CE29" i="9"/>
  <c r="X29" i="9"/>
  <c r="BD29" i="9"/>
  <c r="CK29" i="9"/>
  <c r="V29" i="9"/>
  <c r="CI29" i="9"/>
  <c r="BE29" i="9"/>
  <c r="AH29" i="9"/>
  <c r="E29" i="9"/>
  <c r="BQ29" i="9"/>
  <c r="W29" i="9"/>
  <c r="BC29" i="9"/>
  <c r="CJ29" i="9"/>
  <c r="AB29" i="9"/>
  <c r="BH29" i="9"/>
  <c r="CO29" i="9"/>
  <c r="AD29" i="9"/>
  <c r="CQ29" i="9"/>
  <c r="BM29" i="9"/>
  <c r="AP29" i="9"/>
  <c r="M29" i="9"/>
  <c r="BY29" i="9"/>
  <c r="AA29" i="9"/>
  <c r="BG29" i="9"/>
  <c r="CN29" i="9"/>
  <c r="AF29" i="9"/>
  <c r="BL29" i="9"/>
  <c r="CG29" i="9"/>
  <c r="DC12" i="19" s="1"/>
  <c r="AL29" i="9"/>
  <c r="I29" i="9"/>
  <c r="BU29" i="9"/>
  <c r="AX29" i="9"/>
  <c r="U29" i="9"/>
  <c r="CH29" i="9"/>
  <c r="AE29" i="9"/>
  <c r="BK29" i="9"/>
  <c r="CR29" i="9"/>
  <c r="AJ29" i="9"/>
  <c r="BP29"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12" i="19"/>
  <c r="DA12" i="19"/>
  <c r="CS35" i="19"/>
  <c r="DA35" i="19"/>
  <c r="CS31" i="19"/>
  <c r="DA31" i="19"/>
  <c r="CS27" i="19"/>
  <c r="DA27" i="19"/>
  <c r="CS23" i="19"/>
  <c r="DA23" i="19"/>
  <c r="CS19" i="19"/>
  <c r="DA19" i="19"/>
  <c r="CS15" i="19"/>
  <c r="DA15" i="19"/>
  <c r="CS34" i="19"/>
  <c r="DA34" i="19"/>
  <c r="CS30" i="19"/>
  <c r="DA30" i="19"/>
  <c r="CS26" i="19"/>
  <c r="DA26" i="19"/>
  <c r="CS22" i="19"/>
  <c r="DA22" i="19"/>
  <c r="CS18" i="19"/>
  <c r="DA18" i="19"/>
  <c r="CS14" i="19"/>
  <c r="DA14"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12" i="19"/>
  <c r="CT12" i="19"/>
  <c r="CQ35" i="19"/>
  <c r="CT35" i="19"/>
  <c r="CQ31" i="19"/>
  <c r="CT31" i="19"/>
  <c r="CQ27" i="19"/>
  <c r="CT27" i="19"/>
  <c r="CQ23" i="19"/>
  <c r="CT23" i="19"/>
  <c r="CQ19" i="19"/>
  <c r="CT19" i="19"/>
  <c r="CQ15" i="19"/>
  <c r="CT15"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12" i="19"/>
  <c r="CE35" i="19"/>
  <c r="CI35" i="19"/>
  <c r="CE31" i="19"/>
  <c r="CI31" i="19"/>
  <c r="CE27" i="19"/>
  <c r="CI27" i="19"/>
  <c r="CE23" i="19"/>
  <c r="CI23" i="19"/>
  <c r="CE19" i="19"/>
  <c r="CI19" i="19"/>
  <c r="CE15" i="19"/>
  <c r="CI15" i="19"/>
  <c r="CE34" i="19"/>
  <c r="CI34" i="19"/>
  <c r="CE30" i="19"/>
  <c r="CI30" i="19"/>
  <c r="CE26" i="19"/>
  <c r="CI26" i="19"/>
  <c r="CE22" i="19"/>
  <c r="CI22" i="19"/>
  <c r="CE18" i="19"/>
  <c r="CI18" i="19"/>
  <c r="CE14" i="19"/>
  <c r="CI14" i="19"/>
  <c r="BL37" i="19"/>
  <c r="CF37" i="19"/>
  <c r="BL33" i="19"/>
  <c r="CF33" i="19"/>
  <c r="BL29" i="19"/>
  <c r="CF29" i="19"/>
  <c r="BL25" i="19"/>
  <c r="CF25" i="19"/>
  <c r="BL21" i="19"/>
  <c r="CF21" i="19"/>
  <c r="BL17" i="19"/>
  <c r="CF17" i="19"/>
  <c r="BL13" i="19"/>
  <c r="CF13" i="19"/>
  <c r="BL36" i="19"/>
  <c r="CF36" i="19"/>
  <c r="BL32" i="19"/>
  <c r="CF32" i="19"/>
  <c r="BL28" i="19"/>
  <c r="CF28" i="19"/>
  <c r="BL24" i="19"/>
  <c r="CF24" i="19"/>
  <c r="BL20" i="19"/>
  <c r="CF20" i="19"/>
  <c r="BL16" i="19"/>
  <c r="CF16" i="19"/>
  <c r="BL12" i="19"/>
  <c r="CF12" i="19"/>
  <c r="BL35" i="19"/>
  <c r="CF35" i="19"/>
  <c r="BL31" i="19"/>
  <c r="CF31" i="19"/>
  <c r="BL27" i="19"/>
  <c r="CF27" i="19"/>
  <c r="BL23" i="19"/>
  <c r="CF23" i="19"/>
  <c r="BL19" i="19"/>
  <c r="CF19" i="19"/>
  <c r="BL15" i="19"/>
  <c r="CF15" i="19"/>
  <c r="BL34" i="19"/>
  <c r="CF34" i="19"/>
  <c r="BL30" i="19"/>
  <c r="CF30" i="19"/>
  <c r="BL26" i="19"/>
  <c r="CF26" i="19"/>
  <c r="BL22" i="19"/>
  <c r="CF22" i="19"/>
  <c r="BL18" i="19"/>
  <c r="CF18" i="19"/>
  <c r="BL14" i="19"/>
  <c r="CF14" i="19"/>
  <c r="BA37" i="19"/>
  <c r="AZ37" i="19"/>
  <c r="BA33" i="19"/>
  <c r="AZ33" i="19"/>
  <c r="BA29" i="19"/>
  <c r="AZ29" i="19"/>
  <c r="BA25" i="19"/>
  <c r="AZ25" i="19"/>
  <c r="BA21" i="19"/>
  <c r="AZ21" i="19"/>
  <c r="BA17" i="19"/>
  <c r="AZ17" i="19"/>
  <c r="BA13" i="19"/>
  <c r="AZ13" i="19"/>
  <c r="BA36" i="19"/>
  <c r="AZ36" i="19"/>
  <c r="BA32" i="19"/>
  <c r="AZ32" i="19"/>
  <c r="BA28" i="19"/>
  <c r="AZ28" i="19"/>
  <c r="BA24" i="19"/>
  <c r="AZ24" i="19"/>
  <c r="BA20" i="19"/>
  <c r="AZ20" i="19"/>
  <c r="BA16" i="19"/>
  <c r="AZ16" i="19"/>
  <c r="BA12" i="19"/>
  <c r="AZ12"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12" i="19"/>
  <c r="AE12" i="19"/>
  <c r="AF35" i="19"/>
  <c r="AE35" i="19"/>
  <c r="AF31" i="19"/>
  <c r="AE31" i="19"/>
  <c r="AF27" i="19"/>
  <c r="AE27" i="19"/>
  <c r="AF23" i="19"/>
  <c r="AE23" i="19"/>
  <c r="AF19" i="19"/>
  <c r="AE19" i="19"/>
  <c r="AF15" i="19"/>
  <c r="AE15"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12" i="19"/>
  <c r="AG12" i="19"/>
  <c r="AH35" i="19"/>
  <c r="AG35" i="19"/>
  <c r="AH31" i="19"/>
  <c r="AG31" i="19"/>
  <c r="AH27" i="19"/>
  <c r="AG27" i="19"/>
  <c r="AH23" i="19"/>
  <c r="AG23" i="19"/>
  <c r="AH19" i="19"/>
  <c r="AG19" i="19"/>
  <c r="AH15" i="19"/>
  <c r="AG15"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I16" i="19"/>
  <c r="AJ12" i="19"/>
  <c r="AI12" i="19"/>
  <c r="AJ35" i="19"/>
  <c r="AI35" i="19"/>
  <c r="AJ31" i="19"/>
  <c r="AI31" i="19"/>
  <c r="AJ27" i="19"/>
  <c r="AI27" i="19"/>
  <c r="AJ23" i="19"/>
  <c r="AI23" i="19"/>
  <c r="AJ19" i="19"/>
  <c r="AI19" i="19"/>
  <c r="AJ15" i="19"/>
  <c r="AI15"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13" i="19"/>
  <c r="AK13" i="19"/>
  <c r="AL36" i="19"/>
  <c r="AK36" i="19"/>
  <c r="AL32" i="19"/>
  <c r="AK32" i="19"/>
  <c r="AL28" i="19"/>
  <c r="AK28" i="19"/>
  <c r="AL24" i="19"/>
  <c r="AK24" i="19"/>
  <c r="AL20" i="19"/>
  <c r="AK20" i="19"/>
  <c r="AL16" i="19"/>
  <c r="AK16" i="19"/>
  <c r="AL12" i="19"/>
  <c r="AK12" i="19"/>
  <c r="AL35" i="19"/>
  <c r="AK35" i="19"/>
  <c r="AL31" i="19"/>
  <c r="AK31" i="19"/>
  <c r="AL27" i="19"/>
  <c r="AK27" i="19"/>
  <c r="AL23" i="19"/>
  <c r="AK23" i="19"/>
  <c r="AL19" i="19"/>
  <c r="AK19" i="19"/>
  <c r="AL15" i="19"/>
  <c r="AK15"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13" i="19"/>
  <c r="AM13" i="19"/>
  <c r="AN36" i="19"/>
  <c r="AM36" i="19"/>
  <c r="AN32" i="19"/>
  <c r="AM32" i="19"/>
  <c r="AN28" i="19"/>
  <c r="AM28" i="19"/>
  <c r="AN24" i="19"/>
  <c r="AM24" i="19"/>
  <c r="AN20" i="19"/>
  <c r="AM20" i="19"/>
  <c r="AN16" i="19"/>
  <c r="AM16" i="19"/>
  <c r="AN12" i="19"/>
  <c r="AM12" i="19"/>
  <c r="AN35" i="19"/>
  <c r="AM35" i="19"/>
  <c r="AN31" i="19"/>
  <c r="AM31" i="19"/>
  <c r="AN27" i="19"/>
  <c r="AM27" i="19"/>
  <c r="AN23" i="19"/>
  <c r="AM23" i="19"/>
  <c r="AN19" i="19"/>
  <c r="AM19" i="19"/>
  <c r="AN15" i="19"/>
  <c r="AM15" i="19"/>
  <c r="AN34" i="19"/>
  <c r="AM34" i="19"/>
  <c r="AN30" i="19"/>
  <c r="AM30" i="19"/>
  <c r="AN26" i="19"/>
  <c r="AM26" i="19"/>
  <c r="AN22" i="19"/>
  <c r="AM22" i="19"/>
  <c r="AN18" i="19"/>
  <c r="AM18" i="19"/>
  <c r="AN14" i="19"/>
  <c r="AM14" i="19"/>
  <c r="AO37" i="19"/>
  <c r="AO33" i="19"/>
  <c r="AO29" i="19"/>
  <c r="AO25" i="19"/>
  <c r="AO21" i="19"/>
  <c r="AO17" i="19"/>
  <c r="AO13" i="19"/>
  <c r="AO36" i="19"/>
  <c r="AO32" i="19"/>
  <c r="AO28" i="19"/>
  <c r="AO24" i="19"/>
  <c r="AO20" i="19"/>
  <c r="AO16" i="19"/>
  <c r="AO12" i="19"/>
  <c r="AO35" i="19"/>
  <c r="AO31" i="19"/>
  <c r="AO27" i="19"/>
  <c r="AO23" i="19"/>
  <c r="AO19" i="19"/>
  <c r="AO15"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M3" i="19"/>
  <c r="FN4" i="19"/>
  <c r="FN3" i="19"/>
  <c r="FF4" i="19"/>
  <c r="FM4" i="19"/>
  <c r="EV4" i="19"/>
  <c r="E33" i="13" l="1"/>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BB28" i="9" a="1"/>
  <c r="M21" i="9" a="1"/>
  <c r="K1730" i="22"/>
  <c r="P25" i="9" a="1"/>
  <c r="AT24" i="9" a="1"/>
  <c r="W27" i="9" a="1"/>
  <c r="BK21" i="9" a="1"/>
  <c r="H25" i="9" a="1"/>
  <c r="BZ23" i="9" a="1"/>
  <c r="AP20" i="9" a="1"/>
  <c r="J23" i="9" a="1"/>
  <c r="H24" i="9" a="1"/>
  <c r="BT22" i="9" a="1"/>
  <c r="BR26" i="9" a="1"/>
  <c r="AC20" i="9" a="1"/>
  <c r="G22" i="9" a="1"/>
  <c r="CC21" i="9" a="1"/>
  <c r="M27" i="9" a="1"/>
  <c r="CP23" i="9" a="1"/>
  <c r="AT28" i="9" a="1"/>
  <c r="CM20" i="9" a="1"/>
  <c r="BU28" i="9" a="1"/>
  <c r="BA26" i="9" a="1"/>
  <c r="Q28" i="9" a="1"/>
  <c r="P27" i="9" a="1"/>
  <c r="CL25" i="9" a="1"/>
  <c r="AQ24" i="9" a="1"/>
  <c r="BA27" i="9" a="1"/>
  <c r="AQ23" i="9" a="1"/>
  <c r="AK27" i="9" a="1"/>
  <c r="AQ21" i="9" a="1"/>
  <c r="BB20" i="9" a="1"/>
  <c r="Y20" i="9" a="1"/>
  <c r="K1692" i="22"/>
  <c r="AO21" i="9" a="1"/>
  <c r="AB24" i="9" a="1"/>
  <c r="W20" i="9" a="1"/>
  <c r="CE20" i="9" a="1"/>
  <c r="BQ20" i="9" a="1"/>
  <c r="AU24" i="9" a="1"/>
  <c r="I23" i="9" a="1"/>
  <c r="AB25" i="9" a="1"/>
  <c r="CQ28" i="9" a="1"/>
  <c r="AU27" i="9" a="1"/>
  <c r="BX26" i="9" a="1"/>
  <c r="BR24" i="9" a="1"/>
  <c r="AA20" i="9" a="1"/>
  <c r="K28" i="9" a="1"/>
  <c r="E28" i="9" a="1"/>
  <c r="AB28" i="9" a="1"/>
  <c r="BB21" i="9" a="1"/>
  <c r="CP22" i="9" a="1"/>
  <c r="Q25" i="9" a="1"/>
  <c r="BU20" i="9" a="1"/>
  <c r="BL28" i="9" a="1"/>
  <c r="K1426" i="22"/>
  <c r="AO25" i="9" a="1"/>
  <c r="AU20" i="9" a="1"/>
  <c r="CH26" i="9" a="1"/>
  <c r="CA27" i="9" a="1"/>
  <c r="CM24" i="9" a="1"/>
  <c r="BP23" i="9" a="1"/>
  <c r="R28" i="9" a="1"/>
  <c r="AB27" i="9" a="1"/>
  <c r="F26" i="9" a="1"/>
  <c r="CM21" i="9" a="1"/>
  <c r="BV24" i="9" a="1"/>
  <c r="G20" i="9" a="1"/>
  <c r="BN20" i="9" a="1"/>
  <c r="T26" i="9" a="1"/>
  <c r="AA25" i="9" a="1"/>
  <c r="AW25" i="9" a="1"/>
  <c r="AH27" i="9" a="1"/>
  <c r="AB23" i="9" a="1"/>
  <c r="CB22" i="9" a="1"/>
  <c r="Q20" i="9" a="1"/>
  <c r="BC27" i="9" a="1"/>
  <c r="K210" i="5"/>
  <c r="BG21" i="9" a="1"/>
  <c r="K172" i="18"/>
  <c r="I24" i="9" a="1"/>
  <c r="K666" i="22"/>
  <c r="CN23" i="9" a="1"/>
  <c r="O24" i="9" a="1"/>
  <c r="AR21" i="9" a="1"/>
  <c r="K1540" i="22"/>
  <c r="M28" i="9" a="1"/>
  <c r="H22" i="9" a="1"/>
  <c r="CM23" i="9" a="1"/>
  <c r="K286" i="15"/>
  <c r="V28" i="9" a="1"/>
  <c r="AU21" i="9" a="1"/>
  <c r="BX20" i="9" a="1"/>
  <c r="K210" i="14"/>
  <c r="CK20" i="9" a="1"/>
  <c r="CO28" i="9" a="1"/>
  <c r="CC26" i="9" a="1"/>
  <c r="CF21" i="9" a="1"/>
  <c r="CI25" i="9" a="1"/>
  <c r="K20" i="13"/>
  <c r="AZ22" i="9" a="1"/>
  <c r="CJ25" i="9" a="1"/>
  <c r="CR25" i="9" a="1"/>
  <c r="K210" i="22"/>
  <c r="CH22" i="9" a="1"/>
  <c r="AA28" i="9" a="1"/>
  <c r="F23" i="9" a="1"/>
  <c r="BV23" i="9" a="1"/>
  <c r="Z25" i="9" a="1"/>
  <c r="N20" i="9" a="1"/>
  <c r="N27" i="9" a="1"/>
  <c r="AU23" i="9" a="1"/>
  <c r="BZ27" i="9" a="1"/>
  <c r="V26" i="9" a="1"/>
  <c r="BQ27" i="9" a="1"/>
  <c r="K1160" i="22"/>
  <c r="BF22" i="9" a="1"/>
  <c r="AR20" i="9" a="1"/>
  <c r="CK28" i="9" a="1"/>
  <c r="BD28" i="9" a="1"/>
  <c r="K1236" i="22"/>
  <c r="K1616" i="22"/>
  <c r="AD23" i="9" a="1"/>
  <c r="AN21" i="9" a="1"/>
  <c r="CA25" i="9" a="1"/>
  <c r="BQ23" i="9" a="1"/>
  <c r="K96" i="14"/>
  <c r="W25" i="9" a="1"/>
  <c r="N26" i="9" a="1"/>
  <c r="CB28" i="9" a="1"/>
  <c r="S23" i="9" a="1"/>
  <c r="CM28" i="9" a="1"/>
  <c r="G27" i="9" a="1"/>
  <c r="F24" i="9" a="1"/>
  <c r="BZ26" i="9" a="1"/>
  <c r="K324" i="15"/>
  <c r="AO27" i="9" a="1"/>
  <c r="E20" i="9" a="1"/>
  <c r="P21" i="9" a="1"/>
  <c r="BD23" i="9" a="1"/>
  <c r="BO28" i="9" a="1"/>
  <c r="CF24" i="9" a="1"/>
  <c r="M26" i="9" a="1"/>
  <c r="BY27" i="9" a="1"/>
  <c r="Y25" i="9" a="1"/>
  <c r="K1198" i="22"/>
  <c r="CH25" i="9" a="1"/>
  <c r="K134" i="22"/>
  <c r="O21" i="9" a="1"/>
  <c r="J27" i="9" a="1"/>
  <c r="BA22" i="9" a="1"/>
  <c r="Y22" i="9" a="1"/>
  <c r="V21" i="9" a="1"/>
  <c r="CA21" i="9" a="1"/>
  <c r="BX28" i="9" a="1"/>
  <c r="BT27" i="9" a="1"/>
  <c r="CQ26" i="9" a="1"/>
  <c r="AK28" i="9" a="1"/>
  <c r="AX20" i="9" a="1"/>
  <c r="BL27" i="9" a="1"/>
  <c r="S20" i="9" a="1"/>
  <c r="BK25" i="9" a="1"/>
  <c r="CG27" i="9" a="1"/>
  <c r="BF26" i="9" a="1"/>
  <c r="K96" i="13"/>
  <c r="BM28" i="9" a="1"/>
  <c r="AF23" i="9" a="1"/>
  <c r="AW22" i="9" a="1"/>
  <c r="CC22" i="9" a="1"/>
  <c r="BV27" i="9" a="1"/>
  <c r="H28" i="9" a="1"/>
  <c r="CL28" i="9" a="1"/>
  <c r="K96" i="15"/>
  <c r="CK21" i="9" a="1"/>
  <c r="BO24" i="9" a="1"/>
  <c r="AL20" i="9" a="1"/>
  <c r="CQ24" i="9" a="1"/>
  <c r="CA22" i="9" a="1"/>
  <c r="CA23" i="9" a="1"/>
  <c r="BD22" i="9" a="1"/>
  <c r="AK20" i="9" a="1"/>
  <c r="CQ25" i="9" a="1"/>
  <c r="BB24" i="9" a="1"/>
  <c r="I21" i="9" a="1"/>
  <c r="AR24" i="9" a="1"/>
  <c r="CQ20" i="9" a="1"/>
  <c r="AH26" i="9" a="1"/>
  <c r="AW23" i="9" a="1"/>
  <c r="AE21" i="9" a="1"/>
  <c r="AE28" i="9" a="1"/>
  <c r="Z24" i="9" a="1"/>
  <c r="P26" i="9" a="1"/>
  <c r="S28" i="9" a="1"/>
  <c r="BA25" i="9" a="1"/>
  <c r="G26" i="9" a="1"/>
  <c r="K23" i="9" a="1"/>
  <c r="CM25" i="9" a="1"/>
  <c r="AL24" i="9" a="1"/>
  <c r="BA28" i="9" a="1"/>
  <c r="AK21" i="9" a="1"/>
  <c r="AT23" i="9" a="1"/>
  <c r="AK22" i="9" a="1"/>
  <c r="AM26" i="9" a="1"/>
  <c r="BI24" i="9" a="1"/>
  <c r="K1578" i="22"/>
  <c r="BW22" i="9" a="1"/>
  <c r="K704" i="14"/>
  <c r="K134" i="18"/>
  <c r="K1008" i="22"/>
  <c r="K58" i="13"/>
  <c r="BA21" i="9" a="1"/>
  <c r="AY26" i="9" a="1"/>
  <c r="T23" i="9" a="1"/>
  <c r="K96" i="22"/>
  <c r="AD24" i="9" a="1"/>
  <c r="BS24" i="9" a="1"/>
  <c r="AQ28" i="9" a="1"/>
  <c r="T20" i="9" a="1"/>
  <c r="BL25" i="9" a="1"/>
  <c r="X22" i="9" a="1"/>
  <c r="BW24" i="9" a="1"/>
  <c r="P22" i="9" a="1"/>
  <c r="W22" i="9" a="1"/>
  <c r="CM26" i="9" a="1"/>
  <c r="CF23" i="9" a="1"/>
  <c r="O25" i="9" a="1"/>
  <c r="AW28" i="9" a="1"/>
  <c r="K134" i="14"/>
  <c r="CD25" i="9" a="1"/>
  <c r="CC25" i="9" a="1"/>
  <c r="AO22" i="9" a="1"/>
  <c r="AJ21" i="9" a="1"/>
  <c r="CA20" i="9" a="1"/>
  <c r="BB23" i="9" a="1"/>
  <c r="AZ20" i="9" a="1"/>
  <c r="CR20" i="9" a="1"/>
  <c r="H26" i="9" a="1"/>
  <c r="J25" i="9" a="1"/>
  <c r="BD26" i="9" a="1"/>
  <c r="BE23" i="9" a="1"/>
  <c r="AI28" i="9" a="1"/>
  <c r="BS20" i="9" a="1"/>
  <c r="Z27" i="9" a="1"/>
  <c r="BQ28" i="9" a="1"/>
  <c r="CN20" i="9" a="1"/>
  <c r="K96" i="5"/>
  <c r="CG28" i="9" a="1"/>
  <c r="AQ22" i="9" a="1"/>
  <c r="AM22" i="9" a="1"/>
  <c r="K514" i="14"/>
  <c r="CK27" i="9" a="1"/>
  <c r="CR23" i="9" a="1"/>
  <c r="BX22" i="9" a="1"/>
  <c r="G21" i="9" a="1"/>
  <c r="BY24" i="9" a="1"/>
  <c r="Z28" i="9" a="1"/>
  <c r="K1084" i="22"/>
  <c r="CD22" i="9" a="1"/>
  <c r="E26" i="9" a="1"/>
  <c r="K20" i="15"/>
  <c r="K552" i="22"/>
  <c r="K1502" i="22"/>
  <c r="P20" i="9" a="1"/>
  <c r="R27" i="9" a="1"/>
  <c r="K1844" i="22"/>
  <c r="S22" i="9" a="1"/>
  <c r="Q21" i="9" a="1"/>
  <c r="AS27" i="9" a="1"/>
  <c r="AB22" i="9" a="1"/>
  <c r="L24" i="9" a="1"/>
  <c r="W24" i="9" a="1"/>
  <c r="U20" i="9" a="1"/>
  <c r="AM27" i="9" a="1"/>
  <c r="BT21" i="9" a="1"/>
  <c r="CI22" i="9" a="1"/>
  <c r="AM28" i="9" a="1"/>
  <c r="BR20" i="9" a="1"/>
  <c r="V22" i="9" a="1"/>
  <c r="BE26" i="9" a="1"/>
  <c r="V27" i="9" a="1"/>
  <c r="AM23" i="9" a="1"/>
  <c r="CF20" i="9" a="1"/>
  <c r="AZ24" i="9" a="1"/>
  <c r="CG23" i="9" a="1"/>
  <c r="CE24" i="9" a="1"/>
  <c r="BS26" i="9" a="1"/>
  <c r="AF27" i="9" a="1"/>
  <c r="BB27" i="9" a="1"/>
  <c r="BI20" i="9" a="1"/>
  <c r="BY20" i="9" a="1"/>
  <c r="G24" i="9" a="1"/>
  <c r="AF28" i="9" a="1"/>
  <c r="CO21" i="9" a="1"/>
  <c r="AQ26" i="9" a="1"/>
  <c r="BO27" i="9" a="1"/>
  <c r="BK22" i="9" a="1"/>
  <c r="Y23" i="9" a="1"/>
  <c r="BJ24" i="9" a="1"/>
  <c r="AA24" i="9" a="1"/>
  <c r="K58" i="18"/>
  <c r="W21" i="9" a="1"/>
  <c r="CC20" i="9" a="1"/>
  <c r="BO23" i="9" a="1"/>
  <c r="CQ22" i="9" a="1"/>
  <c r="Q22" i="9" a="1"/>
  <c r="CP21" i="9" a="1"/>
  <c r="BC28" i="9" a="1"/>
  <c r="CA26" i="9" a="1"/>
  <c r="K20" i="22"/>
  <c r="CN28" i="9" a="1"/>
  <c r="BV25" i="9" a="1"/>
  <c r="BH27" i="9" a="1"/>
  <c r="BF25" i="9" a="1"/>
  <c r="K818" i="22"/>
  <c r="BF24" i="9" a="1"/>
  <c r="CL20" i="9" a="1"/>
  <c r="K172" i="14"/>
  <c r="X27" i="9" a="1"/>
  <c r="Z20" i="9" a="1"/>
  <c r="AG20" i="9" a="1"/>
  <c r="BQ24" i="9" a="1"/>
  <c r="I25" i="9" a="1"/>
  <c r="K780" i="22"/>
  <c r="BW25" i="9" a="1"/>
  <c r="BA23" i="9" a="1"/>
  <c r="CH24" i="9" a="1"/>
  <c r="BV26" i="9" a="1"/>
  <c r="CF28" i="9" a="1"/>
  <c r="G25" i="9" a="1"/>
  <c r="BL26" i="9" a="1"/>
  <c r="AC24" i="9" a="1"/>
  <c r="CL24" i="9" a="1"/>
  <c r="K20" i="9" a="1"/>
  <c r="BP22" i="9" a="1"/>
  <c r="BD24" i="9" a="1"/>
  <c r="CL26" i="9" a="1"/>
  <c r="AG22" i="9" a="1"/>
  <c r="AS22" i="9" a="1"/>
  <c r="CN27" i="9" a="1"/>
  <c r="AR27" i="9" a="1"/>
  <c r="BS25" i="9" a="1"/>
  <c r="AI22" i="9" a="1"/>
  <c r="BK26" i="9" a="1"/>
  <c r="BD25" i="9" a="1"/>
  <c r="L22" i="9" a="1"/>
  <c r="BC24" i="9" a="1"/>
  <c r="BQ21" i="9" a="1"/>
  <c r="CD23" i="9" a="1"/>
  <c r="AJ20" i="9" a="1"/>
  <c r="BY22" i="9" a="1"/>
  <c r="AU26" i="9" a="1"/>
  <c r="J24" i="9" a="1"/>
  <c r="BL22" i="9" a="1"/>
  <c r="BD27" i="9" a="1"/>
  <c r="N28" i="9" a="1"/>
  <c r="AD27" i="9" a="1"/>
  <c r="AB20" i="9" a="1"/>
  <c r="CC28" i="9" a="1"/>
  <c r="P24" i="9" a="1"/>
  <c r="K1464" i="22"/>
  <c r="AI20" i="9" a="1"/>
  <c r="AV20" i="9" a="1"/>
  <c r="BX23" i="9" a="1"/>
  <c r="AK25" i="9" a="1"/>
  <c r="CO25" i="9" a="1"/>
  <c r="AM20" i="9" a="1"/>
  <c r="CH23" i="9" a="1"/>
  <c r="O22" i="9" a="1"/>
  <c r="AZ28" i="9" a="1"/>
  <c r="CN26" i="9" a="1"/>
  <c r="CJ24" i="9" a="1"/>
  <c r="P28" i="9" a="1"/>
  <c r="K286" i="22"/>
  <c r="BG24" i="9" a="1"/>
  <c r="G28" i="9" a="1"/>
  <c r="BG22" i="9" a="1"/>
  <c r="AC21" i="9" a="1"/>
  <c r="BR22" i="9" a="1"/>
  <c r="AY22" i="9" a="1"/>
  <c r="AV25" i="9" a="1"/>
  <c r="BB25" i="9" a="1"/>
  <c r="BF28" i="9" a="1"/>
  <c r="K590" i="22"/>
  <c r="Y24" i="9" a="1"/>
  <c r="BL21" i="9" a="1"/>
  <c r="BC25" i="9" a="1"/>
  <c r="AN22" i="9" a="1"/>
  <c r="O27" i="9" a="1"/>
  <c r="CR22" i="9" a="1"/>
  <c r="M23" i="9" a="1"/>
  <c r="U21" i="9" a="1"/>
  <c r="CN21" i="9" a="1"/>
  <c r="AE24" i="9" a="1"/>
  <c r="K362" i="14"/>
  <c r="K514" i="22"/>
  <c r="BZ24" i="9" a="1"/>
  <c r="AX28" i="9" a="1"/>
  <c r="CG26" i="9" a="1"/>
  <c r="AO23" i="9" a="1"/>
  <c r="AP23" i="9" a="1"/>
  <c r="AP28" i="9" a="1"/>
  <c r="AX22" i="9" a="1"/>
  <c r="AN28" i="9" a="1"/>
  <c r="S21" i="9" a="1"/>
  <c r="BY25" i="9" a="1"/>
  <c r="BE27" i="9" a="1"/>
  <c r="AF24" i="9" a="1"/>
  <c r="AG25" i="9" a="1"/>
  <c r="CD26" i="9" a="1"/>
  <c r="AR23" i="9" a="1"/>
  <c r="CN25" i="9" a="1"/>
  <c r="AB21" i="9" a="1"/>
  <c r="K58" i="14"/>
  <c r="AN26" i="9" a="1"/>
  <c r="K1274" i="22"/>
  <c r="BI28" i="9" a="1"/>
  <c r="N22" i="9" a="1"/>
  <c r="R23" i="9" a="1"/>
  <c r="AH21" i="9" a="1"/>
  <c r="CJ21" i="9" a="1"/>
  <c r="X21" i="9" a="1"/>
  <c r="BQ25" i="9" a="1"/>
  <c r="AX23" i="9" a="1"/>
  <c r="CE22" i="9" a="1"/>
  <c r="K58" i="22"/>
  <c r="CF26" i="9" a="1"/>
  <c r="U23" i="9" a="1"/>
  <c r="CB27" i="9" a="1"/>
  <c r="AV27" i="9" a="1"/>
  <c r="BJ22" i="9" a="1"/>
  <c r="AQ20" i="9" a="1"/>
  <c r="X25" i="9" a="1"/>
  <c r="CB26" i="9" a="1"/>
  <c r="J21" i="9" a="1"/>
  <c r="AG26" i="9" a="1"/>
  <c r="R21" i="9" a="1"/>
  <c r="AZ21" i="9" a="1"/>
  <c r="U27" i="9" a="1"/>
  <c r="CC24" i="9" a="1"/>
  <c r="BC21" i="9" a="1"/>
  <c r="AJ26" i="9" a="1"/>
  <c r="AO24" i="9" a="1"/>
  <c r="BZ22" i="9" a="1"/>
  <c r="AA23" i="9" a="1"/>
  <c r="K666" i="14"/>
  <c r="CB25" i="9" a="1"/>
  <c r="AS28" i="9" a="1"/>
  <c r="S24" i="9" a="1"/>
  <c r="M20" i="9" a="1"/>
  <c r="BH26" i="9" a="1"/>
  <c r="BP20" i="9" a="1"/>
  <c r="BR23" i="9" a="1"/>
  <c r="AO28" i="9" a="1"/>
  <c r="AT20" i="9" a="1"/>
  <c r="AW21" i="9" a="1"/>
  <c r="CM22" i="9" a="1"/>
  <c r="CE26" i="9" a="1"/>
  <c r="K438" i="22"/>
  <c r="K210" i="15"/>
  <c r="U25" i="9" a="1"/>
  <c r="BH22" i="9" a="1"/>
  <c r="AX24" i="9" a="1"/>
  <c r="AZ26" i="9" a="1"/>
  <c r="AD26" i="9" a="1"/>
  <c r="BL23" i="9" a="1"/>
  <c r="BR28" i="9" a="1"/>
  <c r="CN22" i="9" a="1"/>
  <c r="BK28" i="9" a="1"/>
  <c r="L20" i="9" a="1"/>
  <c r="BJ23" i="9" a="1"/>
  <c r="P23" i="9" a="1"/>
  <c r="BF20" i="9" a="1"/>
  <c r="BU24" i="9" a="1"/>
  <c r="BS21" i="9" a="1"/>
  <c r="AK24" i="9" a="1"/>
  <c r="BF27" i="9" a="1"/>
  <c r="BL24" i="9" a="1"/>
  <c r="CL27" i="9" a="1"/>
  <c r="AA21" i="9" a="1"/>
  <c r="BY21" i="9" a="1"/>
  <c r="CR21" i="9" a="1"/>
  <c r="AU22" i="9" a="1"/>
  <c r="K628" i="14"/>
  <c r="AS24" i="9" a="1"/>
  <c r="V25" i="9" a="1"/>
  <c r="K248" i="22"/>
  <c r="U28" i="9" a="1"/>
  <c r="Y28" i="9" a="1"/>
  <c r="BM20" i="9" a="1"/>
  <c r="CP24" i="9" a="1"/>
  <c r="AT25" i="9" a="1"/>
  <c r="AI27" i="9" a="1"/>
  <c r="BM23" i="9" a="1"/>
  <c r="I20" i="9" a="1"/>
  <c r="BP27" i="9" a="1"/>
  <c r="AR25" i="9" a="1"/>
  <c r="BV21" i="9" a="1"/>
  <c r="E23" i="9" a="1"/>
  <c r="BY26" i="9" a="1"/>
  <c r="AF22" i="9" a="1"/>
  <c r="BC26" i="9" a="1"/>
  <c r="K134" i="5"/>
  <c r="K26" i="9" a="1"/>
  <c r="AX27" i="9" a="1"/>
  <c r="K27" i="9" a="1"/>
  <c r="BO26" i="9" a="1"/>
  <c r="BG25" i="9" a="1"/>
  <c r="AD21" i="9" a="1"/>
  <c r="CI23" i="9" a="1"/>
  <c r="F27" i="9" a="1"/>
  <c r="BT26" i="9" a="1"/>
  <c r="AE22" i="9" a="1"/>
  <c r="CJ22" i="9" a="1"/>
  <c r="AI24" i="9" a="1"/>
  <c r="Z22" i="9" a="1"/>
  <c r="CJ27" i="9" a="1"/>
  <c r="BI27" i="9" a="1"/>
  <c r="BN21" i="9" a="1"/>
  <c r="CC27" i="9" a="1"/>
  <c r="BQ22" i="9" a="1"/>
  <c r="L21" i="9" a="1"/>
  <c r="AJ28" i="9" a="1"/>
  <c r="K134" i="15"/>
  <c r="S25" i="9" a="1"/>
  <c r="AJ23" i="9" a="1"/>
  <c r="CF22" i="9" a="1"/>
  <c r="AL25" i="9" a="1"/>
  <c r="BG23" i="9" a="1"/>
  <c r="CP26" i="9" a="1"/>
  <c r="BI21" i="9" a="1"/>
  <c r="BH24" i="9" a="1"/>
  <c r="CA28" i="9" a="1"/>
  <c r="T28" i="9" a="1"/>
  <c r="BS27" i="9" a="1"/>
  <c r="AF21" i="9" a="1"/>
  <c r="K476" i="14"/>
  <c r="CD28" i="9" a="1"/>
  <c r="BD20" i="9" a="1"/>
  <c r="AJ24" i="9" a="1"/>
  <c r="BW20" i="9" a="1"/>
  <c r="CH28" i="9" a="1"/>
  <c r="CP28" i="9" a="1"/>
  <c r="BU21" i="9" a="1"/>
  <c r="AP24" i="9" a="1"/>
  <c r="BB22" i="9" a="1"/>
  <c r="L25" i="9" a="1"/>
  <c r="AL26" i="9" a="1"/>
  <c r="K248" i="15"/>
  <c r="CI24" i="9" a="1"/>
  <c r="BJ25" i="9" a="1"/>
  <c r="CO22" i="9" a="1"/>
  <c r="X24" i="9" a="1"/>
  <c r="F20" i="9" a="1"/>
  <c r="K590" i="14"/>
  <c r="U24" i="9" a="1"/>
  <c r="AC26" i="9" a="1"/>
  <c r="K1768" i="22"/>
  <c r="BG20" i="9" a="1"/>
  <c r="BO21" i="9" a="1"/>
  <c r="AY21" i="9" a="1"/>
  <c r="AC23" i="9" a="1"/>
  <c r="AC27" i="9" a="1"/>
  <c r="CJ20" i="9" a="1"/>
  <c r="BP28" i="9" a="1"/>
  <c r="AH28" i="9" a="1"/>
  <c r="BK23" i="9" a="1"/>
  <c r="BN27" i="9" a="1"/>
  <c r="BI26" i="9" a="1"/>
  <c r="AA22" i="9" a="1"/>
  <c r="U26" i="9" a="1"/>
  <c r="CR26" i="9" a="1"/>
  <c r="BU26" i="9" a="1"/>
  <c r="BE24" i="9" a="1"/>
  <c r="I26" i="9" a="1"/>
  <c r="BW21" i="9" a="1"/>
  <c r="E27" i="9" a="1"/>
  <c r="BS23" i="9" a="1"/>
  <c r="AE25" i="9" a="1"/>
  <c r="BM22" i="9" a="1"/>
  <c r="BE28" i="9" a="1"/>
  <c r="CR27" i="9" a="1"/>
  <c r="AL22" i="9" a="1"/>
  <c r="CE21" i="9" a="1"/>
  <c r="CH21" i="9" a="1"/>
  <c r="AJ27" i="9" a="1"/>
  <c r="K400" i="14"/>
  <c r="BO20" i="9" a="1"/>
  <c r="E24" i="9" a="1"/>
  <c r="K22" i="9" a="1"/>
  <c r="J28" i="9" a="1"/>
  <c r="J22" i="9" a="1"/>
  <c r="K438" i="14"/>
  <c r="AH24" i="9" a="1"/>
  <c r="AD20" i="9" a="1"/>
  <c r="AC22" i="9" a="1"/>
  <c r="BV28" i="9" a="1"/>
  <c r="AZ25" i="9" a="1"/>
  <c r="V23" i="9" a="1"/>
  <c r="CF25" i="9" a="1"/>
  <c r="CO23" i="9" a="1"/>
  <c r="CP20" i="9" a="1"/>
  <c r="AY25" i="9" a="1"/>
  <c r="BW28" i="9" a="1"/>
  <c r="BM21" i="9" a="1"/>
  <c r="AV21" i="9" a="1"/>
  <c r="R24" i="9" a="1"/>
  <c r="M22" i="9" a="1"/>
  <c r="AY20" i="9" a="1"/>
  <c r="BY23" i="9" a="1"/>
  <c r="AZ23" i="9" a="1"/>
  <c r="H20" i="9" a="1"/>
  <c r="AY28" i="9" a="1"/>
  <c r="N21" i="9" a="1"/>
  <c r="CE27" i="9" a="1"/>
  <c r="AP21" i="9" a="1"/>
  <c r="BS22" i="9" a="1"/>
  <c r="BN22" i="9" a="1"/>
  <c r="S27" i="9" a="1"/>
  <c r="BG27" i="9" a="1"/>
  <c r="BN24" i="9" a="1"/>
  <c r="CE23" i="9" a="1"/>
  <c r="BV22" i="9" a="1"/>
  <c r="K58" i="15"/>
  <c r="AT27" i="9" a="1"/>
  <c r="K704" i="22"/>
  <c r="AD25" i="9" a="1"/>
  <c r="BZ25" i="9" a="1"/>
  <c r="BB26" i="9" a="1"/>
  <c r="K970" i="22"/>
  <c r="K324" i="22"/>
  <c r="Q23" i="9" a="1"/>
  <c r="AX26" i="9" a="1"/>
  <c r="K21" i="9" a="1"/>
  <c r="AN20" i="9" a="1"/>
  <c r="BZ21" i="9" a="1"/>
  <c r="AH20" i="9" a="1"/>
  <c r="CQ23" i="9" a="1"/>
  <c r="BC20" i="9" a="1"/>
  <c r="CN24" i="9" a="1"/>
  <c r="AV24" i="9" a="1"/>
  <c r="R22" i="9" a="1"/>
  <c r="CK24" i="9" a="1"/>
  <c r="BJ21" i="9" a="1"/>
  <c r="BR21" i="9" a="1"/>
  <c r="X20" i="9" a="1"/>
  <c r="AN27" i="9" a="1"/>
  <c r="AE26" i="9" a="1"/>
  <c r="AJ22" i="9" a="1"/>
  <c r="AP25" i="9" a="1"/>
  <c r="BX27" i="9" a="1"/>
  <c r="AT22" i="9" a="1"/>
  <c r="K248" i="14"/>
  <c r="BS28" i="9" a="1"/>
  <c r="CL23" i="9" a="1"/>
  <c r="K172" i="15"/>
  <c r="CH27" i="9" a="1"/>
  <c r="CO27" i="9" a="1"/>
  <c r="AS20" i="9" a="1"/>
  <c r="O28" i="9" a="1"/>
  <c r="CB24" i="9" a="1"/>
  <c r="R20" i="9" a="1"/>
  <c r="CG22" i="9" a="1"/>
  <c r="AV22" i="9" a="1"/>
  <c r="AI21" i="9" a="1"/>
  <c r="BI23" i="9" a="1"/>
  <c r="K1350" i="22"/>
  <c r="BF21" i="9" a="1"/>
  <c r="AM21" i="9" a="1"/>
  <c r="AM25" i="9" a="1"/>
  <c r="BI25" i="9" a="1"/>
  <c r="K628" i="22"/>
  <c r="V20" i="9" a="1"/>
  <c r="AW27" i="9" a="1"/>
  <c r="AX21" i="9" a="1"/>
  <c r="K1046" i="22"/>
  <c r="O20" i="9" a="1"/>
  <c r="K20" i="5"/>
  <c r="BF23" i="9" a="1"/>
  <c r="CB21" i="9" a="1"/>
  <c r="AH25" i="9" a="1"/>
  <c r="CR24" i="9" a="1"/>
  <c r="AG28" i="9" a="1"/>
  <c r="F22" i="9" a="1"/>
  <c r="BU23" i="9" a="1"/>
  <c r="AK26" i="9" a="1"/>
  <c r="BT28" i="9" a="1"/>
  <c r="K894" i="22"/>
  <c r="BO25" i="9" a="1"/>
  <c r="AP26" i="9" a="1"/>
  <c r="CO26" i="9" a="1"/>
  <c r="AI26" i="9" a="1"/>
  <c r="K476" i="22"/>
  <c r="Y21" i="9" a="1"/>
  <c r="CK26" i="9" a="1"/>
  <c r="BQ26" i="9" a="1"/>
  <c r="AE20" i="9" a="1"/>
  <c r="CO24" i="9" a="1"/>
  <c r="CG25" i="9" a="1"/>
  <c r="AQ25" i="9" a="1"/>
  <c r="K286" i="14"/>
  <c r="K20" i="18"/>
  <c r="K400" i="22"/>
  <c r="AS26" i="9" a="1"/>
  <c r="CQ27" i="9" a="1"/>
  <c r="CO20" i="9" a="1"/>
  <c r="Z23" i="9" a="1"/>
  <c r="CK25" i="9" a="1"/>
  <c r="CP25" i="9" a="1"/>
  <c r="AL21" i="9" a="1"/>
  <c r="I22" i="9" a="1"/>
  <c r="O23" i="9" a="1"/>
  <c r="BW23" i="9" a="1"/>
  <c r="CJ23" i="9" a="1"/>
  <c r="W23" i="9" a="1"/>
  <c r="CA24" i="9" a="1"/>
  <c r="CF27" i="9" a="1"/>
  <c r="BV20" i="9" a="1"/>
  <c r="BR25" i="9" a="1"/>
  <c r="BK27" i="9" a="1"/>
  <c r="CD27" i="9" a="1"/>
  <c r="CD20" i="9" a="1"/>
  <c r="BE21" i="9" a="1"/>
  <c r="AV28" i="9" a="1"/>
  <c r="I27" i="9" a="1"/>
  <c r="BL20" i="9" a="1"/>
  <c r="CM27" i="9" a="1"/>
  <c r="W28" i="9" a="1"/>
  <c r="K932" i="22"/>
  <c r="BA20" i="9" a="1"/>
  <c r="V24" i="9" a="1"/>
  <c r="K25" i="9" a="1"/>
  <c r="CB20" i="9" a="1"/>
  <c r="AT21" i="9" a="1"/>
  <c r="BP24" i="9" a="1"/>
  <c r="J20" i="9" a="1"/>
  <c r="BH21" i="9" a="1"/>
  <c r="AS21" i="9" a="1"/>
  <c r="AD22" i="9" a="1"/>
  <c r="AN25" i="9" a="1"/>
  <c r="CD21" i="9" a="1"/>
  <c r="CQ21" i="9" a="1"/>
  <c r="AK23" i="9" a="1"/>
  <c r="BO22" i="9" a="1"/>
  <c r="K1806" i="22"/>
  <c r="AA26" i="9" a="1"/>
  <c r="CR28" i="9" a="1"/>
  <c r="BX24" i="9" a="1"/>
  <c r="AF26" i="9" a="1"/>
  <c r="BX21" i="9" a="1"/>
  <c r="AV26" i="9" a="1"/>
  <c r="AS23" i="9" a="1"/>
  <c r="AL27" i="9" a="1"/>
  <c r="BE22" i="9" a="1"/>
  <c r="AQ27" i="9" a="1"/>
  <c r="BC23" i="9" a="1"/>
  <c r="AL23" i="9" a="1"/>
  <c r="AP22" i="9" a="1"/>
  <c r="BM27" i="9" a="1"/>
  <c r="BP26" i="9" a="1"/>
  <c r="CG24" i="9" a="1"/>
  <c r="K96" i="18"/>
  <c r="CH20" i="9" a="1"/>
  <c r="AA27" i="9" a="1"/>
  <c r="BT20" i="9" a="1"/>
  <c r="BJ26" i="9" a="1"/>
  <c r="BN23" i="9" a="1"/>
  <c r="AC28" i="9" a="1"/>
  <c r="BT25" i="9" a="1"/>
  <c r="I28" i="9" a="1"/>
  <c r="BE20" i="9" a="1"/>
  <c r="CK23" i="9" a="1"/>
  <c r="BK20" i="9" a="1"/>
  <c r="AE23" i="9" a="1"/>
  <c r="BT23" i="9" a="1"/>
  <c r="K742" i="22"/>
  <c r="AV23" i="9" a="1"/>
  <c r="BH25" i="9" a="1"/>
  <c r="BK24" i="9" a="1"/>
  <c r="AO20" i="9" a="1"/>
  <c r="L23" i="9" a="1"/>
  <c r="AW20" i="9" a="1"/>
  <c r="F28" i="9" a="1"/>
  <c r="BZ20" i="9" a="1"/>
  <c r="BJ27" i="9" a="1"/>
  <c r="CP27" i="9" a="1"/>
  <c r="CE28" i="9" a="1"/>
  <c r="BP25" i="9" a="1"/>
  <c r="U22" i="9" a="1"/>
  <c r="M24" i="9" a="1"/>
  <c r="AX25" i="9" a="1"/>
  <c r="BP21" i="9" a="1"/>
  <c r="Q26" i="9" a="1"/>
  <c r="CE25" i="9" a="1"/>
  <c r="T21" i="9" a="1"/>
  <c r="AR28" i="9" a="1"/>
  <c r="BM25" i="9" a="1"/>
  <c r="X26" i="9" a="1"/>
  <c r="BG28" i="9" a="1"/>
  <c r="M25" i="9" a="1"/>
  <c r="AH22" i="9" a="1"/>
  <c r="H27" i="9" a="1"/>
  <c r="BD21" i="9" a="1"/>
  <c r="N23" i="9" a="1"/>
  <c r="BN25" i="9" a="1"/>
  <c r="AY27" i="9" a="1"/>
  <c r="N25" i="9" a="1"/>
  <c r="CL22" i="9" a="1"/>
  <c r="BH23" i="9" a="1"/>
  <c r="X23" i="9" a="1"/>
  <c r="AG23" i="9" a="1"/>
  <c r="CC23" i="9" a="1"/>
  <c r="L27" i="9" a="1"/>
  <c r="AR26" i="9" a="1"/>
  <c r="K24" i="9" a="1"/>
  <c r="AG27" i="9" a="1"/>
  <c r="BU27" i="9" a="1"/>
  <c r="AY24" i="9" a="1"/>
  <c r="AU28" i="9" a="1"/>
  <c r="BM26" i="9" a="1"/>
  <c r="AJ25" i="9" a="1"/>
  <c r="K552" i="14"/>
  <c r="Z21" i="9" a="1"/>
  <c r="AZ27" i="9" a="1"/>
  <c r="AG21" i="9" a="1"/>
  <c r="T22" i="9" a="1"/>
  <c r="AN24" i="9" a="1"/>
  <c r="K20" i="14"/>
  <c r="AR22" i="9" a="1"/>
  <c r="CI28" i="9" a="1"/>
  <c r="K172" i="5"/>
  <c r="BT24" i="9" a="1"/>
  <c r="AP27" i="9" a="1"/>
  <c r="AD28" i="9" a="1"/>
  <c r="BR27" i="9" a="1"/>
  <c r="BC22" i="9" a="1"/>
  <c r="K172" i="22"/>
  <c r="N24" i="9" a="1"/>
  <c r="CK22" i="9" a="1"/>
  <c r="CB23" i="9" a="1"/>
  <c r="AI23" i="9" a="1"/>
  <c r="W26" i="9" a="1"/>
  <c r="BY28" i="9" a="1"/>
  <c r="CL21" i="9" a="1"/>
  <c r="AT26" i="9" a="1"/>
  <c r="F21" i="9" a="1"/>
  <c r="Q27" i="9" a="1"/>
  <c r="Y27" i="9" a="1"/>
  <c r="CG21" i="9" a="1"/>
  <c r="BE25" i="9" a="1"/>
  <c r="K1312" i="22"/>
  <c r="L26" i="9" a="1"/>
  <c r="CI21" i="9" a="1"/>
  <c r="T25" i="9" a="1"/>
  <c r="BN26" i="9" a="1"/>
  <c r="E22" i="9" a="1"/>
  <c r="BM24" i="9" a="1"/>
  <c r="CI27" i="9" a="1"/>
  <c r="BX25" i="9" a="1"/>
  <c r="S26" i="9" a="1"/>
  <c r="AE27" i="9" a="1"/>
  <c r="E21" i="9" a="1"/>
  <c r="BH28" i="9" a="1"/>
  <c r="AG24" i="9" a="1"/>
  <c r="T27" i="9" a="1"/>
  <c r="K58" i="5"/>
  <c r="AW24" i="9" a="1"/>
  <c r="BA24" i="9" a="1"/>
  <c r="CI26" i="9" a="1"/>
  <c r="CI20" i="9" a="1"/>
  <c r="J26" i="9" a="1"/>
  <c r="Q24" i="9" a="1"/>
  <c r="AF25" i="9" a="1"/>
  <c r="AS25" i="9" a="1"/>
  <c r="E25" i="9" a="1"/>
  <c r="AY23" i="9" a="1"/>
  <c r="CJ26" i="9" a="1"/>
  <c r="AN23" i="9" a="1"/>
  <c r="O26" i="9" a="1"/>
  <c r="BH20" i="9" a="1"/>
  <c r="CD24" i="9" a="1"/>
  <c r="R25" i="9" a="1"/>
  <c r="K856" i="22"/>
  <c r="Y26" i="9" a="1"/>
  <c r="K1654" i="22"/>
  <c r="AI25" i="9" a="1"/>
  <c r="AL28" i="9" a="1"/>
  <c r="L28" i="9" a="1"/>
  <c r="T24" i="9" a="1"/>
  <c r="Z26" i="9" a="1"/>
  <c r="K1122" i="22"/>
  <c r="BW26" i="9" a="1"/>
  <c r="G23" i="9" a="1"/>
  <c r="BI22" i="9" a="1"/>
  <c r="BU25" i="9" a="1"/>
  <c r="H21" i="9" a="1"/>
  <c r="BJ28" i="9" a="1"/>
  <c r="BJ20" i="9" a="1"/>
  <c r="BZ28" i="9" a="1"/>
  <c r="AH23" i="9" a="1"/>
  <c r="BN28" i="9" a="1"/>
  <c r="H23" i="9" a="1"/>
  <c r="K362" i="22"/>
  <c r="AO26" i="9" a="1"/>
  <c r="AW26" i="9" a="1"/>
  <c r="BG26" i="9" a="1"/>
  <c r="AU25" i="9" a="1"/>
  <c r="AM24" i="9" a="1"/>
  <c r="R26" i="9" a="1"/>
  <c r="AB26" i="9" a="1"/>
  <c r="BW27" i="9" a="1"/>
  <c r="BU22" i="9" a="1"/>
  <c r="F25" i="9" a="1"/>
  <c r="CJ28" i="9" a="1"/>
  <c r="AF20" i="9" a="1"/>
  <c r="AC25" i="9" a="1"/>
  <c r="X28" i="9" a="1"/>
  <c r="K324" i="14"/>
  <c r="K1388" i="22"/>
  <c r="X28" i="9" l="1"/>
  <c r="AT11" i="19" s="1"/>
  <c r="AC25" i="9"/>
  <c r="AY8" i="19" s="1"/>
  <c r="AF20" i="9"/>
  <c r="CJ28" i="9"/>
  <c r="DF11" i="19" s="1"/>
  <c r="F25" i="9"/>
  <c r="AB8" i="19" s="1"/>
  <c r="BU22" i="9"/>
  <c r="CQ5" i="19" s="1"/>
  <c r="BW27" i="9"/>
  <c r="CS10" i="19" s="1"/>
  <c r="AB26" i="9"/>
  <c r="AX9" i="19" s="1"/>
  <c r="R26" i="9"/>
  <c r="AN9" i="19" s="1"/>
  <c r="AM24" i="9"/>
  <c r="BI7" i="19" s="1"/>
  <c r="AU25" i="9"/>
  <c r="BQ8" i="19" s="1"/>
  <c r="BG26" i="9"/>
  <c r="CC9" i="19" s="1"/>
  <c r="AW26" i="9"/>
  <c r="BS9" i="19" s="1"/>
  <c r="AO26" i="9"/>
  <c r="BK9" i="19" s="1"/>
  <c r="H23" i="9"/>
  <c r="BN28" i="9"/>
  <c r="CJ11" i="19" s="1"/>
  <c r="AH23" i="9"/>
  <c r="BZ28" i="9"/>
  <c r="CV11" i="19" s="1"/>
  <c r="BJ20" i="9"/>
  <c r="CF3" i="19" s="1"/>
  <c r="BJ28" i="9"/>
  <c r="CF11" i="19" s="1"/>
  <c r="H21" i="9"/>
  <c r="BU25" i="9"/>
  <c r="CQ8" i="19" s="1"/>
  <c r="BI22" i="9"/>
  <c r="CE5" i="19" s="1"/>
  <c r="G23" i="9"/>
  <c r="BW26" i="9"/>
  <c r="CS9" i="19" s="1"/>
  <c r="Z26" i="9"/>
  <c r="AV9" i="19" s="1"/>
  <c r="T24" i="9"/>
  <c r="AP7" i="19" s="1"/>
  <c r="L28" i="9"/>
  <c r="AH11" i="19" s="1"/>
  <c r="AL28" i="9"/>
  <c r="BH11" i="19" s="1"/>
  <c r="AI25" i="9"/>
  <c r="BE8" i="19" s="1"/>
  <c r="Y26" i="9"/>
  <c r="AU9" i="19" s="1"/>
  <c r="R25" i="9"/>
  <c r="AN8" i="19" s="1"/>
  <c r="CD24" i="9"/>
  <c r="CZ7" i="19" s="1"/>
  <c r="BH20" i="9"/>
  <c r="O26" i="9"/>
  <c r="AK9" i="19" s="1"/>
  <c r="AN23" i="9"/>
  <c r="CJ26" i="9"/>
  <c r="DF9" i="19" s="1"/>
  <c r="AY23" i="9"/>
  <c r="E25" i="9"/>
  <c r="AA8" i="19" s="1"/>
  <c r="AS25" i="9"/>
  <c r="BO8" i="19" s="1"/>
  <c r="AF25" i="9"/>
  <c r="BB8" i="19" s="1"/>
  <c r="Q24" i="9"/>
  <c r="AM7" i="19" s="1"/>
  <c r="J26" i="9"/>
  <c r="AF9" i="19" s="1"/>
  <c r="CI20" i="9"/>
  <c r="DE3" i="19" s="1"/>
  <c r="CI26" i="9"/>
  <c r="DE9" i="19" s="1"/>
  <c r="BA24" i="9"/>
  <c r="BW7" i="19" s="1"/>
  <c r="AW24" i="9"/>
  <c r="BS7" i="19" s="1"/>
  <c r="T27" i="9"/>
  <c r="AP10" i="19" s="1"/>
  <c r="AG24" i="9"/>
  <c r="BC7" i="19" s="1"/>
  <c r="BH28" i="9"/>
  <c r="CD11" i="19" s="1"/>
  <c r="E21" i="9"/>
  <c r="AE27" i="9"/>
  <c r="BA10" i="19" s="1"/>
  <c r="S26" i="9"/>
  <c r="AO9" i="19" s="1"/>
  <c r="BX25" i="9"/>
  <c r="CT8" i="19" s="1"/>
  <c r="CI27" i="9"/>
  <c r="DE10" i="19" s="1"/>
  <c r="BM24" i="9"/>
  <c r="CI7" i="19" s="1"/>
  <c r="E22" i="9"/>
  <c r="BN26" i="9"/>
  <c r="CJ9" i="19" s="1"/>
  <c r="T25" i="9"/>
  <c r="AP8" i="19" s="1"/>
  <c r="CI21" i="9"/>
  <c r="DE4" i="19" s="1"/>
  <c r="L26" i="9"/>
  <c r="AH9" i="19" s="1"/>
  <c r="BE25" i="9"/>
  <c r="CA8" i="19" s="1"/>
  <c r="CG21" i="9"/>
  <c r="DC4" i="19" s="1"/>
  <c r="Y27" i="9"/>
  <c r="AU10" i="19" s="1"/>
  <c r="Q27" i="9"/>
  <c r="AM10" i="19" s="1"/>
  <c r="F21" i="9"/>
  <c r="AT26" i="9"/>
  <c r="BP9" i="19" s="1"/>
  <c r="CL21" i="9"/>
  <c r="DH4" i="19" s="1"/>
  <c r="BY28" i="9"/>
  <c r="CU11" i="19" s="1"/>
  <c r="W26" i="9"/>
  <c r="AS9" i="19" s="1"/>
  <c r="AI23" i="9"/>
  <c r="CB23" i="9"/>
  <c r="CK22" i="9"/>
  <c r="DG5" i="19" s="1"/>
  <c r="N24" i="9"/>
  <c r="AJ7" i="19" s="1"/>
  <c r="BC22" i="9"/>
  <c r="BR27" i="9"/>
  <c r="CN10" i="19" s="1"/>
  <c r="AD28" i="9"/>
  <c r="AZ11" i="19" s="1"/>
  <c r="AP27" i="9"/>
  <c r="BL10" i="19" s="1"/>
  <c r="BT24" i="9"/>
  <c r="CP7" i="19" s="1"/>
  <c r="CI28" i="9"/>
  <c r="DE11" i="19" s="1"/>
  <c r="AR22" i="9"/>
  <c r="AN24" i="9"/>
  <c r="BJ7" i="19" s="1"/>
  <c r="T22" i="9"/>
  <c r="AG21" i="9"/>
  <c r="AZ27" i="9"/>
  <c r="BV10" i="19" s="1"/>
  <c r="Z21" i="9"/>
  <c r="AJ25" i="9"/>
  <c r="BF8" i="19" s="1"/>
  <c r="BM26" i="9"/>
  <c r="CI9" i="19" s="1"/>
  <c r="AU28" i="9"/>
  <c r="BQ11" i="19" s="1"/>
  <c r="AY24" i="9"/>
  <c r="BU7" i="19" s="1"/>
  <c r="BU27" i="9"/>
  <c r="CQ10" i="19" s="1"/>
  <c r="AG27" i="9"/>
  <c r="BC10" i="19" s="1"/>
  <c r="K24" i="9"/>
  <c r="AG7" i="19" s="1"/>
  <c r="AR26" i="9"/>
  <c r="BN9" i="19" s="1"/>
  <c r="L27" i="9"/>
  <c r="AH10" i="19" s="1"/>
  <c r="CC23" i="9"/>
  <c r="AG23" i="9"/>
  <c r="X23" i="9"/>
  <c r="AT6" i="19" s="1"/>
  <c r="BH23" i="9"/>
  <c r="CL22" i="9"/>
  <c r="DH5" i="19" s="1"/>
  <c r="N25" i="9"/>
  <c r="AJ8" i="19" s="1"/>
  <c r="AY27" i="9"/>
  <c r="BU10" i="19" s="1"/>
  <c r="BN25" i="9"/>
  <c r="CJ8" i="19" s="1"/>
  <c r="N23" i="9"/>
  <c r="BD21" i="9"/>
  <c r="H27" i="9"/>
  <c r="AD10" i="19" s="1"/>
  <c r="AH22" i="9"/>
  <c r="M25" i="9"/>
  <c r="AI8" i="19" s="1"/>
  <c r="BG28" i="9"/>
  <c r="CC11" i="19" s="1"/>
  <c r="X26" i="9"/>
  <c r="AT9" i="19" s="1"/>
  <c r="BM25" i="9"/>
  <c r="CI8" i="19" s="1"/>
  <c r="AR28" i="9"/>
  <c r="BN11" i="19" s="1"/>
  <c r="T21" i="9"/>
  <c r="CE25" i="9"/>
  <c r="DA8" i="19" s="1"/>
  <c r="Q26" i="9"/>
  <c r="AM9" i="19" s="1"/>
  <c r="BP21" i="9"/>
  <c r="AX25" i="9"/>
  <c r="BT8" i="19" s="1"/>
  <c r="M24" i="9"/>
  <c r="AI7" i="19" s="1"/>
  <c r="U22" i="9"/>
  <c r="BP25" i="9"/>
  <c r="CL8" i="19" s="1"/>
  <c r="CE28" i="9"/>
  <c r="DA11" i="19" s="1"/>
  <c r="CP27" i="9"/>
  <c r="DL10" i="19" s="1"/>
  <c r="BJ27" i="9"/>
  <c r="CF10" i="19" s="1"/>
  <c r="BZ20" i="9"/>
  <c r="F28" i="9"/>
  <c r="AB11" i="19" s="1"/>
  <c r="AW20" i="9"/>
  <c r="L23" i="9"/>
  <c r="AO20" i="9"/>
  <c r="BK24" i="9"/>
  <c r="CG7" i="19" s="1"/>
  <c r="BH25" i="9"/>
  <c r="CD8" i="19" s="1"/>
  <c r="AV23" i="9"/>
  <c r="BT23" i="9"/>
  <c r="AE23" i="9"/>
  <c r="BA6" i="19" s="1"/>
  <c r="BK20" i="9"/>
  <c r="CK23" i="9"/>
  <c r="DG6" i="19" s="1"/>
  <c r="BE20" i="9"/>
  <c r="I28" i="9"/>
  <c r="AE11" i="19" s="1"/>
  <c r="BT25" i="9"/>
  <c r="CP8" i="19" s="1"/>
  <c r="AC28" i="9"/>
  <c r="AY11" i="19" s="1"/>
  <c r="BN23" i="9"/>
  <c r="BJ26" i="9"/>
  <c r="CF9" i="19" s="1"/>
  <c r="BT20" i="9"/>
  <c r="AA27" i="9"/>
  <c r="AW10" i="19" s="1"/>
  <c r="CH20" i="9"/>
  <c r="DD3" i="19" s="1"/>
  <c r="CG24" i="9"/>
  <c r="DC7" i="19" s="1"/>
  <c r="BP26" i="9"/>
  <c r="CL9" i="19" s="1"/>
  <c r="BM27" i="9"/>
  <c r="CI10" i="19" s="1"/>
  <c r="AP22" i="9"/>
  <c r="AL23" i="9"/>
  <c r="BC23" i="9"/>
  <c r="AQ27" i="9"/>
  <c r="BM10" i="19" s="1"/>
  <c r="BE22" i="9"/>
  <c r="AL27" i="9"/>
  <c r="BH10" i="19" s="1"/>
  <c r="AS23" i="9"/>
  <c r="AV26" i="9"/>
  <c r="BR9" i="19" s="1"/>
  <c r="BX21" i="9"/>
  <c r="CT4" i="19" s="1"/>
  <c r="AF26" i="9"/>
  <c r="BB9" i="19" s="1"/>
  <c r="BX24" i="9"/>
  <c r="CT7" i="19" s="1"/>
  <c r="CR28" i="9"/>
  <c r="DN11" i="19" s="1"/>
  <c r="AA26" i="9"/>
  <c r="AW9" i="19" s="1"/>
  <c r="BO22" i="9"/>
  <c r="AK23" i="9"/>
  <c r="CQ21" i="9"/>
  <c r="CD21" i="9"/>
  <c r="CZ4" i="19" s="1"/>
  <c r="AN25" i="9"/>
  <c r="BJ8" i="19" s="1"/>
  <c r="AD22" i="9"/>
  <c r="AZ5" i="19" s="1"/>
  <c r="AS21" i="9"/>
  <c r="BH21" i="9"/>
  <c r="J20" i="9"/>
  <c r="BP24" i="9"/>
  <c r="CL7" i="19" s="1"/>
  <c r="AT21" i="9"/>
  <c r="CB20" i="9"/>
  <c r="K25" i="9"/>
  <c r="AG8" i="19" s="1"/>
  <c r="V24" i="9"/>
  <c r="AR7" i="19" s="1"/>
  <c r="BA20" i="9"/>
  <c r="W28" i="9"/>
  <c r="AS11" i="19" s="1"/>
  <c r="CM27" i="9"/>
  <c r="DI10" i="19" s="1"/>
  <c r="BL20" i="9"/>
  <c r="I27" i="9"/>
  <c r="AE10" i="19" s="1"/>
  <c r="AV28" i="9"/>
  <c r="BR11" i="19" s="1"/>
  <c r="BE21" i="9"/>
  <c r="CD20" i="9"/>
  <c r="CZ3" i="19" s="1"/>
  <c r="CD27" i="9"/>
  <c r="CZ10" i="19" s="1"/>
  <c r="BK27" i="9"/>
  <c r="CG10" i="19" s="1"/>
  <c r="BR25" i="9"/>
  <c r="CN8" i="19" s="1"/>
  <c r="BV20" i="9"/>
  <c r="CF27" i="9"/>
  <c r="DB10" i="19" s="1"/>
  <c r="CA24" i="9"/>
  <c r="CW7" i="19" s="1"/>
  <c r="W23" i="9"/>
  <c r="AS6" i="19" s="1"/>
  <c r="CJ23" i="9"/>
  <c r="DF6" i="19" s="1"/>
  <c r="BW23" i="9"/>
  <c r="O23" i="9"/>
  <c r="I22" i="9"/>
  <c r="AL21" i="9"/>
  <c r="CP25" i="9"/>
  <c r="DL8" i="19" s="1"/>
  <c r="CK25" i="9"/>
  <c r="DG8" i="19" s="1"/>
  <c r="Z23" i="9"/>
  <c r="AV6" i="19" s="1"/>
  <c r="CO20" i="9"/>
  <c r="CQ27" i="9"/>
  <c r="DM10" i="19" s="1"/>
  <c r="AS26" i="9"/>
  <c r="BO9" i="19" s="1"/>
  <c r="K14" i="18"/>
  <c r="AQ25" i="9"/>
  <c r="BM8" i="19" s="1"/>
  <c r="CG25" i="9"/>
  <c r="DC8" i="19" s="1"/>
  <c r="CO24" i="9"/>
  <c r="DK7" i="19" s="1"/>
  <c r="AE20" i="9"/>
  <c r="BA3" i="19" s="1"/>
  <c r="BQ26" i="9"/>
  <c r="CM9" i="19" s="1"/>
  <c r="CK26" i="9"/>
  <c r="DG9" i="19" s="1"/>
  <c r="Y21" i="9"/>
  <c r="AI26" i="9"/>
  <c r="BE9" i="19" s="1"/>
  <c r="CO26" i="9"/>
  <c r="DK9" i="19" s="1"/>
  <c r="AP26" i="9"/>
  <c r="BL9" i="19" s="1"/>
  <c r="BO25" i="9"/>
  <c r="CK8" i="19" s="1"/>
  <c r="BT28" i="9"/>
  <c r="CP11" i="19" s="1"/>
  <c r="AK26" i="9"/>
  <c r="BG9" i="19" s="1"/>
  <c r="BU23" i="9"/>
  <c r="CQ6" i="19" s="1"/>
  <c r="F22" i="9"/>
  <c r="AG28" i="9"/>
  <c r="BC11" i="19" s="1"/>
  <c r="CR24" i="9"/>
  <c r="DN7" i="19" s="1"/>
  <c r="AH25" i="9"/>
  <c r="BD8" i="19" s="1"/>
  <c r="CB21" i="9"/>
  <c r="BF23" i="9"/>
  <c r="K14" i="5"/>
  <c r="O20" i="9"/>
  <c r="AX21" i="9"/>
  <c r="AW27" i="9"/>
  <c r="BS10" i="19" s="1"/>
  <c r="V20" i="9"/>
  <c r="BI25" i="9"/>
  <c r="CE8" i="19" s="1"/>
  <c r="AM25" i="9"/>
  <c r="BI8" i="19" s="1"/>
  <c r="AM21" i="9"/>
  <c r="BF21" i="9"/>
  <c r="BI23" i="9"/>
  <c r="CE6" i="19" s="1"/>
  <c r="AI21" i="9"/>
  <c r="AV22" i="9"/>
  <c r="CG22" i="9"/>
  <c r="DC5" i="19" s="1"/>
  <c r="R20" i="9"/>
  <c r="CB24" i="9"/>
  <c r="CX7" i="19" s="1"/>
  <c r="O28" i="9"/>
  <c r="AK11" i="19" s="1"/>
  <c r="AS20" i="9"/>
  <c r="CO27" i="9"/>
  <c r="DK10" i="19" s="1"/>
  <c r="CH27" i="9"/>
  <c r="DD10" i="19" s="1"/>
  <c r="CL23" i="9"/>
  <c r="DH6" i="19" s="1"/>
  <c r="BS28" i="9"/>
  <c r="CO11" i="19" s="1"/>
  <c r="AT22" i="9"/>
  <c r="BX27" i="9"/>
  <c r="CT10" i="19" s="1"/>
  <c r="AP25" i="9"/>
  <c r="BL8" i="19" s="1"/>
  <c r="AJ22" i="9"/>
  <c r="AE26" i="9"/>
  <c r="BA9" i="19" s="1"/>
  <c r="AN27" i="9"/>
  <c r="BJ10" i="19" s="1"/>
  <c r="X20" i="9"/>
  <c r="BR21" i="9"/>
  <c r="BJ21" i="9"/>
  <c r="CF4" i="19" s="1"/>
  <c r="CK24" i="9"/>
  <c r="DG7" i="19" s="1"/>
  <c r="R22" i="9"/>
  <c r="AV24" i="9"/>
  <c r="BR7" i="19" s="1"/>
  <c r="CN24" i="9"/>
  <c r="DJ7" i="19" s="1"/>
  <c r="BC20" i="9"/>
  <c r="CQ23" i="9"/>
  <c r="AH20" i="9"/>
  <c r="BZ21" i="9"/>
  <c r="AN20" i="9"/>
  <c r="K21" i="9"/>
  <c r="AX26" i="9"/>
  <c r="BT9" i="19" s="1"/>
  <c r="Q23" i="9"/>
  <c r="BB26" i="9"/>
  <c r="BX9" i="19" s="1"/>
  <c r="BZ25" i="9"/>
  <c r="CV8" i="19" s="1"/>
  <c r="AD25" i="9"/>
  <c r="AZ8" i="19" s="1"/>
  <c r="AT27" i="9"/>
  <c r="BP10" i="19" s="1"/>
  <c r="BV22" i="9"/>
  <c r="CE23" i="9"/>
  <c r="DA6" i="19" s="1"/>
  <c r="BN24" i="9"/>
  <c r="CJ7" i="19" s="1"/>
  <c r="BG27" i="9"/>
  <c r="CC10" i="19" s="1"/>
  <c r="S27" i="9"/>
  <c r="AO10" i="19" s="1"/>
  <c r="BN22" i="9"/>
  <c r="BS22" i="9"/>
  <c r="AP21" i="9"/>
  <c r="CE27" i="9"/>
  <c r="DA10" i="19" s="1"/>
  <c r="N21" i="9"/>
  <c r="AY28" i="9"/>
  <c r="BU11" i="19" s="1"/>
  <c r="H20" i="9"/>
  <c r="AZ23" i="9"/>
  <c r="BY23" i="9"/>
  <c r="CU6" i="19" s="1"/>
  <c r="AY20" i="9"/>
  <c r="M22" i="9"/>
  <c r="R24" i="9"/>
  <c r="AN7" i="19" s="1"/>
  <c r="AV21" i="9"/>
  <c r="BM21" i="9"/>
  <c r="CI4" i="19" s="1"/>
  <c r="BW28" i="9"/>
  <c r="CS11" i="19" s="1"/>
  <c r="AY25" i="9"/>
  <c r="BU8" i="19" s="1"/>
  <c r="CP20" i="9"/>
  <c r="CO23" i="9"/>
  <c r="CF25" i="9"/>
  <c r="DB8" i="19" s="1"/>
  <c r="V23" i="9"/>
  <c r="AR6" i="19" s="1"/>
  <c r="AZ25" i="9"/>
  <c r="BV8" i="19" s="1"/>
  <c r="BV28" i="9"/>
  <c r="CR11" i="19" s="1"/>
  <c r="AC22" i="9"/>
  <c r="AD20" i="9"/>
  <c r="AZ3" i="19" s="1"/>
  <c r="AH24" i="9"/>
  <c r="BD7" i="19" s="1"/>
  <c r="J22" i="9"/>
  <c r="J28" i="9"/>
  <c r="AF11" i="19" s="1"/>
  <c r="K22" i="9"/>
  <c r="E24" i="9"/>
  <c r="AA7" i="19" s="1"/>
  <c r="BO20" i="9"/>
  <c r="AJ27" i="9"/>
  <c r="BF10" i="19" s="1"/>
  <c r="CH21" i="9"/>
  <c r="DD4" i="19" s="1"/>
  <c r="CE21" i="9"/>
  <c r="DA4" i="19" s="1"/>
  <c r="AL22" i="9"/>
  <c r="CR27" i="9"/>
  <c r="DN10" i="19" s="1"/>
  <c r="BE28" i="9"/>
  <c r="CA11" i="19" s="1"/>
  <c r="BM22" i="9"/>
  <c r="CI5" i="19" s="1"/>
  <c r="AE25" i="9"/>
  <c r="BA8" i="19" s="1"/>
  <c r="BS23" i="9"/>
  <c r="E27" i="9"/>
  <c r="AA10" i="19" s="1"/>
  <c r="BW21" i="9"/>
  <c r="I26" i="9"/>
  <c r="AE9" i="19" s="1"/>
  <c r="BE24" i="9"/>
  <c r="CA7" i="19" s="1"/>
  <c r="BU26" i="9"/>
  <c r="CQ9" i="19" s="1"/>
  <c r="CR26" i="9"/>
  <c r="DN9" i="19" s="1"/>
  <c r="U26" i="9"/>
  <c r="AQ9" i="19" s="1"/>
  <c r="AA22" i="9"/>
  <c r="BI26" i="9"/>
  <c r="CE9" i="19" s="1"/>
  <c r="BN27" i="9"/>
  <c r="CJ10" i="19" s="1"/>
  <c r="BK23" i="9"/>
  <c r="AH28" i="9"/>
  <c r="BD11" i="19" s="1"/>
  <c r="BP28" i="9"/>
  <c r="CL11" i="19" s="1"/>
  <c r="CJ20" i="9"/>
  <c r="DF3" i="19" s="1"/>
  <c r="AC27" i="9"/>
  <c r="AY10" i="19" s="1"/>
  <c r="AC23" i="9"/>
  <c r="AY21" i="9"/>
  <c r="BO21" i="9"/>
  <c r="BG20" i="9"/>
  <c r="AC26" i="9"/>
  <c r="AY9" i="19" s="1"/>
  <c r="U24" i="9"/>
  <c r="AQ7" i="19" s="1"/>
  <c r="F20" i="9"/>
  <c r="X24" i="9"/>
  <c r="AT7" i="19" s="1"/>
  <c r="CO22" i="9"/>
  <c r="BJ25" i="9"/>
  <c r="CF8" i="19" s="1"/>
  <c r="CI24" i="9"/>
  <c r="DE7" i="19" s="1"/>
  <c r="AL26" i="9"/>
  <c r="BH9" i="19" s="1"/>
  <c r="L25" i="9"/>
  <c r="AH8" i="19" s="1"/>
  <c r="BB22" i="9"/>
  <c r="AP24" i="9"/>
  <c r="BL7" i="19" s="1"/>
  <c r="BU21" i="9"/>
  <c r="CQ4" i="19" s="1"/>
  <c r="CP28" i="9"/>
  <c r="DL11" i="19" s="1"/>
  <c r="CH28" i="9"/>
  <c r="DD11" i="19" s="1"/>
  <c r="BW20" i="9"/>
  <c r="AJ24" i="9"/>
  <c r="BF7" i="19" s="1"/>
  <c r="BD20" i="9"/>
  <c r="CD28" i="9"/>
  <c r="CZ11" i="19" s="1"/>
  <c r="AF21" i="9"/>
  <c r="BS27" i="9"/>
  <c r="CO10" i="19" s="1"/>
  <c r="T28" i="9"/>
  <c r="AP11" i="19" s="1"/>
  <c r="CA28" i="9"/>
  <c r="CW11" i="19" s="1"/>
  <c r="BH24" i="9"/>
  <c r="CD7" i="19" s="1"/>
  <c r="BI21" i="9"/>
  <c r="CE4" i="19" s="1"/>
  <c r="CP26" i="9"/>
  <c r="DL9" i="19" s="1"/>
  <c r="BG23" i="9"/>
  <c r="AL25" i="9"/>
  <c r="BH8" i="19" s="1"/>
  <c r="CF22" i="9"/>
  <c r="DB5" i="19" s="1"/>
  <c r="AJ23" i="9"/>
  <c r="S25" i="9"/>
  <c r="AO8" i="19" s="1"/>
  <c r="AJ28" i="9"/>
  <c r="BF11" i="19" s="1"/>
  <c r="L21" i="9"/>
  <c r="BQ22" i="9"/>
  <c r="CC27" i="9"/>
  <c r="CY10" i="19" s="1"/>
  <c r="BN21" i="9"/>
  <c r="BI27" i="9"/>
  <c r="CE10" i="19" s="1"/>
  <c r="CJ27" i="9"/>
  <c r="DF10" i="19" s="1"/>
  <c r="Z22" i="9"/>
  <c r="AI24" i="9"/>
  <c r="BE7" i="19" s="1"/>
  <c r="CJ22" i="9"/>
  <c r="DF5" i="19" s="1"/>
  <c r="AE22" i="9"/>
  <c r="BA5" i="19" s="1"/>
  <c r="BT26" i="9"/>
  <c r="CP9" i="19" s="1"/>
  <c r="F27" i="9"/>
  <c r="AB10" i="19" s="1"/>
  <c r="CI23" i="9"/>
  <c r="DE6" i="19" s="1"/>
  <c r="AD21" i="9"/>
  <c r="AZ4" i="19" s="1"/>
  <c r="BG25" i="9"/>
  <c r="CC8" i="19" s="1"/>
  <c r="BO26" i="9"/>
  <c r="CK9" i="19" s="1"/>
  <c r="K27" i="9"/>
  <c r="AG10" i="19" s="1"/>
  <c r="AX27" i="9"/>
  <c r="BT10" i="19" s="1"/>
  <c r="K26" i="9"/>
  <c r="AG9" i="19" s="1"/>
  <c r="BC26" i="9"/>
  <c r="BY9" i="19" s="1"/>
  <c r="AF22" i="9"/>
  <c r="BY26" i="9"/>
  <c r="CU9" i="19" s="1"/>
  <c r="E23" i="9"/>
  <c r="AA6" i="19" s="1"/>
  <c r="BV21" i="9"/>
  <c r="AR25" i="9"/>
  <c r="BN8" i="19" s="1"/>
  <c r="BP27" i="9"/>
  <c r="CL10" i="19" s="1"/>
  <c r="I20" i="9"/>
  <c r="BM23" i="9"/>
  <c r="CI6" i="19" s="1"/>
  <c r="AI27" i="9"/>
  <c r="BE10" i="19" s="1"/>
  <c r="AT25" i="9"/>
  <c r="BP8" i="19" s="1"/>
  <c r="CP24" i="9"/>
  <c r="DL7" i="19" s="1"/>
  <c r="BM20" i="9"/>
  <c r="CI3" i="19" s="1"/>
  <c r="Y28" i="9"/>
  <c r="AU11" i="19" s="1"/>
  <c r="U28" i="9"/>
  <c r="AQ11" i="19" s="1"/>
  <c r="V25" i="9"/>
  <c r="AR8" i="19" s="1"/>
  <c r="AS24" i="9"/>
  <c r="BO7" i="19" s="1"/>
  <c r="AU22" i="9"/>
  <c r="CR21" i="9"/>
  <c r="BY21" i="9"/>
  <c r="AA21" i="9"/>
  <c r="CL27" i="9"/>
  <c r="DH10" i="19" s="1"/>
  <c r="BL24" i="9"/>
  <c r="CH7" i="19" s="1"/>
  <c r="BF27" i="9"/>
  <c r="CB10" i="19" s="1"/>
  <c r="AK24" i="9"/>
  <c r="BG7" i="19" s="1"/>
  <c r="BS21" i="9"/>
  <c r="BU24" i="9"/>
  <c r="CQ7" i="19" s="1"/>
  <c r="BF20" i="9"/>
  <c r="P23" i="9"/>
  <c r="BJ23" i="9"/>
  <c r="CF6" i="19" s="1"/>
  <c r="L20" i="9"/>
  <c r="BK28" i="9"/>
  <c r="CG11" i="19" s="1"/>
  <c r="CN22" i="9"/>
  <c r="BR28" i="9"/>
  <c r="CN11" i="19" s="1"/>
  <c r="BL23" i="9"/>
  <c r="AD26" i="9"/>
  <c r="AZ9" i="19" s="1"/>
  <c r="AZ26" i="9"/>
  <c r="BV9" i="19" s="1"/>
  <c r="AX24" i="9"/>
  <c r="BT7" i="19" s="1"/>
  <c r="BH22" i="9"/>
  <c r="U25" i="9"/>
  <c r="AQ8" i="19" s="1"/>
  <c r="CE26" i="9"/>
  <c r="DA9" i="19" s="1"/>
  <c r="CM22" i="9"/>
  <c r="DI5" i="19" s="1"/>
  <c r="AW21" i="9"/>
  <c r="AT20" i="9"/>
  <c r="AO28" i="9"/>
  <c r="BK11" i="19" s="1"/>
  <c r="BR23" i="9"/>
  <c r="BP20" i="9"/>
  <c r="BH26" i="9"/>
  <c r="CD9" i="19" s="1"/>
  <c r="M20" i="9"/>
  <c r="S24" i="9"/>
  <c r="AO7" i="19" s="1"/>
  <c r="AS28" i="9"/>
  <c r="BO11" i="19" s="1"/>
  <c r="CB25" i="9"/>
  <c r="CX8" i="19" s="1"/>
  <c r="AA23" i="9"/>
  <c r="BZ22" i="9"/>
  <c r="AO24" i="9"/>
  <c r="BK7" i="19" s="1"/>
  <c r="AJ26" i="9"/>
  <c r="BF9" i="19" s="1"/>
  <c r="BC21" i="9"/>
  <c r="CC24" i="9"/>
  <c r="CY7" i="19" s="1"/>
  <c r="U27" i="9"/>
  <c r="AQ10" i="19" s="1"/>
  <c r="AZ21" i="9"/>
  <c r="R21" i="9"/>
  <c r="AG26" i="9"/>
  <c r="BC9" i="19" s="1"/>
  <c r="J21" i="9"/>
  <c r="CB26" i="9"/>
  <c r="CX9" i="19" s="1"/>
  <c r="X25" i="9"/>
  <c r="AT8" i="19" s="1"/>
  <c r="AQ20" i="9"/>
  <c r="BJ22" i="9"/>
  <c r="CF5" i="19" s="1"/>
  <c r="AV27" i="9"/>
  <c r="BR10" i="19" s="1"/>
  <c r="CB27" i="9"/>
  <c r="CX10" i="19" s="1"/>
  <c r="U23" i="9"/>
  <c r="AQ6" i="19" s="1"/>
  <c r="CF26" i="9"/>
  <c r="DB9" i="19" s="1"/>
  <c r="CE22" i="9"/>
  <c r="DA5" i="19" s="1"/>
  <c r="AX23" i="9"/>
  <c r="BQ25" i="9"/>
  <c r="CM8" i="19" s="1"/>
  <c r="X21" i="9"/>
  <c r="CJ21" i="9"/>
  <c r="DF4" i="19" s="1"/>
  <c r="AH21" i="9"/>
  <c r="R23" i="9"/>
  <c r="N22" i="9"/>
  <c r="BI28" i="9"/>
  <c r="CE11" i="19" s="1"/>
  <c r="AN26" i="9"/>
  <c r="BJ9" i="19" s="1"/>
  <c r="AB21" i="9"/>
  <c r="CN25" i="9"/>
  <c r="DJ8" i="19" s="1"/>
  <c r="AR23" i="9"/>
  <c r="CD26" i="9"/>
  <c r="CZ9" i="19" s="1"/>
  <c r="AG25" i="9"/>
  <c r="BC8" i="19" s="1"/>
  <c r="AF24" i="9"/>
  <c r="BB7" i="19" s="1"/>
  <c r="BE27" i="9"/>
  <c r="CA10" i="19" s="1"/>
  <c r="BY25" i="9"/>
  <c r="CU8" i="19" s="1"/>
  <c r="S21" i="9"/>
  <c r="AN28" i="9"/>
  <c r="BJ11" i="19" s="1"/>
  <c r="AX22" i="9"/>
  <c r="AP28" i="9"/>
  <c r="BL11" i="19" s="1"/>
  <c r="AP23" i="9"/>
  <c r="AO23" i="9"/>
  <c r="CG26" i="9"/>
  <c r="DC9" i="19" s="1"/>
  <c r="AX28" i="9"/>
  <c r="BT11" i="19" s="1"/>
  <c r="BZ24" i="9"/>
  <c r="CV7" i="19" s="1"/>
  <c r="AE24" i="9"/>
  <c r="BA7" i="19" s="1"/>
  <c r="CN21" i="9"/>
  <c r="U21" i="9"/>
  <c r="M23" i="9"/>
  <c r="CR22" i="9"/>
  <c r="O27" i="9"/>
  <c r="AK10" i="19" s="1"/>
  <c r="AN22" i="9"/>
  <c r="BC25" i="9"/>
  <c r="BY8" i="19" s="1"/>
  <c r="BL21" i="9"/>
  <c r="Y24" i="9"/>
  <c r="AU7" i="19" s="1"/>
  <c r="BF28" i="9"/>
  <c r="CB11" i="19" s="1"/>
  <c r="BB25" i="9"/>
  <c r="BX8" i="19" s="1"/>
  <c r="AV25" i="9"/>
  <c r="BR8" i="19" s="1"/>
  <c r="AY22" i="9"/>
  <c r="BR22" i="9"/>
  <c r="AC21" i="9"/>
  <c r="BG22" i="9"/>
  <c r="G28" i="9"/>
  <c r="AC11" i="19" s="1"/>
  <c r="BG24" i="9"/>
  <c r="CC7" i="19" s="1"/>
  <c r="P28" i="9"/>
  <c r="AL11" i="19" s="1"/>
  <c r="CJ24" i="9"/>
  <c r="DF7" i="19" s="1"/>
  <c r="CN26" i="9"/>
  <c r="DJ9" i="19" s="1"/>
  <c r="AZ28" i="9"/>
  <c r="BV11" i="19" s="1"/>
  <c r="O22" i="9"/>
  <c r="CH23" i="9"/>
  <c r="DD6" i="19" s="1"/>
  <c r="AM20" i="9"/>
  <c r="CO25" i="9"/>
  <c r="DK8" i="19" s="1"/>
  <c r="AK25" i="9"/>
  <c r="BG8" i="19" s="1"/>
  <c r="BX23" i="9"/>
  <c r="CT6" i="19" s="1"/>
  <c r="AV20" i="9"/>
  <c r="AI20" i="9"/>
  <c r="P24" i="9"/>
  <c r="AL7" i="19" s="1"/>
  <c r="CC28" i="9"/>
  <c r="CY11" i="19" s="1"/>
  <c r="AB20" i="9"/>
  <c r="AD27" i="9"/>
  <c r="AZ10" i="19" s="1"/>
  <c r="N28" i="9"/>
  <c r="AJ11" i="19" s="1"/>
  <c r="BD27" i="9"/>
  <c r="BZ10" i="19" s="1"/>
  <c r="BL22" i="9"/>
  <c r="J24" i="9"/>
  <c r="AF7" i="19" s="1"/>
  <c r="AU26" i="9"/>
  <c r="BQ9" i="19" s="1"/>
  <c r="BY22" i="9"/>
  <c r="AJ20" i="9"/>
  <c r="CD23" i="9"/>
  <c r="CZ6" i="19" s="1"/>
  <c r="BQ21" i="9"/>
  <c r="BC24" i="9"/>
  <c r="BY7" i="19" s="1"/>
  <c r="L22" i="9"/>
  <c r="BD25" i="9"/>
  <c r="BZ8" i="19" s="1"/>
  <c r="BK26" i="9"/>
  <c r="CG9" i="19" s="1"/>
  <c r="AI22" i="9"/>
  <c r="BS25" i="9"/>
  <c r="CO8" i="19" s="1"/>
  <c r="AR27" i="9"/>
  <c r="BN10" i="19" s="1"/>
  <c r="CN27" i="9"/>
  <c r="DJ10" i="19" s="1"/>
  <c r="AS22" i="9"/>
  <c r="AG22" i="9"/>
  <c r="CL26" i="9"/>
  <c r="DH9" i="19" s="1"/>
  <c r="BD24" i="9"/>
  <c r="BZ7" i="19" s="1"/>
  <c r="BP22" i="9"/>
  <c r="K20" i="9"/>
  <c r="CL24" i="9"/>
  <c r="DH7" i="19" s="1"/>
  <c r="AC24" i="9"/>
  <c r="AY7" i="19" s="1"/>
  <c r="BL26" i="9"/>
  <c r="CH9" i="19" s="1"/>
  <c r="G25" i="9"/>
  <c r="AC8" i="19" s="1"/>
  <c r="CF28" i="9"/>
  <c r="DB11" i="19" s="1"/>
  <c r="BV26" i="9"/>
  <c r="CR9" i="19" s="1"/>
  <c r="CH24" i="9"/>
  <c r="DD7" i="19" s="1"/>
  <c r="BA23" i="9"/>
  <c r="BW25" i="9"/>
  <c r="CS8" i="19" s="1"/>
  <c r="I25" i="9"/>
  <c r="AE8" i="19" s="1"/>
  <c r="BQ24" i="9"/>
  <c r="CM7" i="19" s="1"/>
  <c r="AG20" i="9"/>
  <c r="Z20" i="9"/>
  <c r="X27" i="9"/>
  <c r="AT10" i="19" s="1"/>
  <c r="CL20" i="9"/>
  <c r="DH3" i="19" s="1"/>
  <c r="BF24" i="9"/>
  <c r="CB7" i="19" s="1"/>
  <c r="BF25" i="9"/>
  <c r="CB8" i="19" s="1"/>
  <c r="BH27" i="9"/>
  <c r="CD10" i="19" s="1"/>
  <c r="BV25" i="9"/>
  <c r="CR8" i="19" s="1"/>
  <c r="CN28" i="9"/>
  <c r="DJ11" i="19" s="1"/>
  <c r="K14" i="22"/>
  <c r="CA26" i="9"/>
  <c r="CW9" i="19" s="1"/>
  <c r="BC28" i="9"/>
  <c r="BY11" i="19" s="1"/>
  <c r="CP21" i="9"/>
  <c r="Q22" i="9"/>
  <c r="CQ22" i="9"/>
  <c r="BO23" i="9"/>
  <c r="CC20" i="9"/>
  <c r="W21" i="9"/>
  <c r="AA24" i="9"/>
  <c r="AW7" i="19" s="1"/>
  <c r="BJ24" i="9"/>
  <c r="CF7" i="19" s="1"/>
  <c r="Y23" i="9"/>
  <c r="AU6" i="19" s="1"/>
  <c r="BK22" i="9"/>
  <c r="BO27" i="9"/>
  <c r="CK10" i="19" s="1"/>
  <c r="AQ26" i="9"/>
  <c r="BM9" i="19" s="1"/>
  <c r="CO21" i="9"/>
  <c r="AF28" i="9"/>
  <c r="BB11" i="19" s="1"/>
  <c r="G24" i="9"/>
  <c r="AC7" i="19" s="1"/>
  <c r="BY20" i="9"/>
  <c r="BI20" i="9"/>
  <c r="CE3" i="19" s="1"/>
  <c r="BB27" i="9"/>
  <c r="BX10" i="19" s="1"/>
  <c r="AF27" i="9"/>
  <c r="BB10" i="19" s="1"/>
  <c r="BS26" i="9"/>
  <c r="CO9" i="19" s="1"/>
  <c r="CE24" i="9"/>
  <c r="DA7" i="19" s="1"/>
  <c r="CG23" i="9"/>
  <c r="DC6" i="19" s="1"/>
  <c r="AZ24" i="9"/>
  <c r="BV7" i="19" s="1"/>
  <c r="CF20" i="9"/>
  <c r="DB3" i="19" s="1"/>
  <c r="AM23" i="9"/>
  <c r="V27" i="9"/>
  <c r="AR10" i="19" s="1"/>
  <c r="BE26" i="9"/>
  <c r="CA9" i="19" s="1"/>
  <c r="V22" i="9"/>
  <c r="BR20" i="9"/>
  <c r="AM28" i="9"/>
  <c r="BI11" i="19" s="1"/>
  <c r="CI22" i="9"/>
  <c r="DE5" i="19" s="1"/>
  <c r="BT21" i="9"/>
  <c r="AM27" i="9"/>
  <c r="BI10" i="19" s="1"/>
  <c r="U20" i="9"/>
  <c r="W24" i="9"/>
  <c r="AS7" i="19" s="1"/>
  <c r="L24" i="9"/>
  <c r="AH7" i="19" s="1"/>
  <c r="AB22" i="9"/>
  <c r="AS27" i="9"/>
  <c r="BO10" i="19" s="1"/>
  <c r="Q21" i="9"/>
  <c r="S22" i="9"/>
  <c r="R27" i="9"/>
  <c r="AN10" i="19" s="1"/>
  <c r="P20" i="9"/>
  <c r="K14" i="15"/>
  <c r="E26" i="9"/>
  <c r="AA9" i="19" s="1"/>
  <c r="CD22" i="9"/>
  <c r="CZ5" i="19" s="1"/>
  <c r="Z28" i="9"/>
  <c r="AV11" i="19" s="1"/>
  <c r="BY24" i="9"/>
  <c r="CU7" i="19" s="1"/>
  <c r="G21" i="9"/>
  <c r="BX22" i="9"/>
  <c r="CT5" i="19" s="1"/>
  <c r="CR23" i="9"/>
  <c r="CK27" i="9"/>
  <c r="DG10" i="19" s="1"/>
  <c r="AM22" i="9"/>
  <c r="AQ22" i="9"/>
  <c r="CG28" i="9"/>
  <c r="DC11" i="19" s="1"/>
  <c r="CN20" i="9"/>
  <c r="BQ28" i="9"/>
  <c r="CM11" i="19" s="1"/>
  <c r="Z27" i="9"/>
  <c r="AV10" i="19" s="1"/>
  <c r="BS20" i="9"/>
  <c r="AI28" i="9"/>
  <c r="BE11" i="19" s="1"/>
  <c r="BE23" i="9"/>
  <c r="BD26" i="9"/>
  <c r="BZ9" i="19" s="1"/>
  <c r="J25" i="9"/>
  <c r="AF8" i="19" s="1"/>
  <c r="H26" i="9"/>
  <c r="AD9" i="19" s="1"/>
  <c r="CR20" i="9"/>
  <c r="AZ20" i="9"/>
  <c r="BB23" i="9"/>
  <c r="CA20" i="9"/>
  <c r="AJ21" i="9"/>
  <c r="AO22" i="9"/>
  <c r="CC25" i="9"/>
  <c r="CY8" i="19" s="1"/>
  <c r="CD25" i="9"/>
  <c r="CZ8" i="19" s="1"/>
  <c r="AW28" i="9"/>
  <c r="BS11" i="19" s="1"/>
  <c r="O25" i="9"/>
  <c r="AK8" i="19" s="1"/>
  <c r="CF23" i="9"/>
  <c r="DB6" i="19" s="1"/>
  <c r="CM26" i="9"/>
  <c r="DI9" i="19" s="1"/>
  <c r="W22" i="9"/>
  <c r="P22" i="9"/>
  <c r="BW24" i="9"/>
  <c r="CS7" i="19" s="1"/>
  <c r="X22" i="9"/>
  <c r="BL25" i="9"/>
  <c r="CH8" i="19" s="1"/>
  <c r="T20" i="9"/>
  <c r="AQ28" i="9"/>
  <c r="BM11" i="19" s="1"/>
  <c r="BS24" i="9"/>
  <c r="CO7" i="19" s="1"/>
  <c r="AD24" i="9"/>
  <c r="AZ7" i="19" s="1"/>
  <c r="T23" i="9"/>
  <c r="AY26" i="9"/>
  <c r="BU9" i="19" s="1"/>
  <c r="BA21" i="9"/>
  <c r="BW22" i="9"/>
  <c r="BI24" i="9"/>
  <c r="CE7" i="19" s="1"/>
  <c r="AM26" i="9"/>
  <c r="BI9" i="19" s="1"/>
  <c r="AK22" i="9"/>
  <c r="AT23" i="9"/>
  <c r="AK21" i="9"/>
  <c r="BA28" i="9"/>
  <c r="BW11" i="19" s="1"/>
  <c r="AL24" i="9"/>
  <c r="BH7" i="19" s="1"/>
  <c r="CM25" i="9"/>
  <c r="DI8" i="19" s="1"/>
  <c r="K23" i="9"/>
  <c r="G26" i="9"/>
  <c r="AC9" i="19" s="1"/>
  <c r="BA25" i="9"/>
  <c r="BW8" i="19" s="1"/>
  <c r="S28" i="9"/>
  <c r="AO11" i="19" s="1"/>
  <c r="P26" i="9"/>
  <c r="AL9" i="19" s="1"/>
  <c r="Z24" i="9"/>
  <c r="AV7" i="19" s="1"/>
  <c r="AE28" i="9"/>
  <c r="BA11" i="19" s="1"/>
  <c r="AE21" i="9"/>
  <c r="BA4" i="19" s="1"/>
  <c r="AW23" i="9"/>
  <c r="AH26" i="9"/>
  <c r="BD9" i="19" s="1"/>
  <c r="CQ20" i="9"/>
  <c r="AR24" i="9"/>
  <c r="BN7" i="19" s="1"/>
  <c r="I21" i="9"/>
  <c r="BB24" i="9"/>
  <c r="BX7" i="19" s="1"/>
  <c r="CQ25" i="9"/>
  <c r="DM8" i="19" s="1"/>
  <c r="AK20" i="9"/>
  <c r="BD22" i="9"/>
  <c r="CA23" i="9"/>
  <c r="CA22" i="9"/>
  <c r="CQ24" i="9"/>
  <c r="DM7" i="19" s="1"/>
  <c r="AL20" i="9"/>
  <c r="BO24" i="9"/>
  <c r="CK7" i="19" s="1"/>
  <c r="CK21" i="9"/>
  <c r="DG4" i="19" s="1"/>
  <c r="CL28" i="9"/>
  <c r="DH11" i="19" s="1"/>
  <c r="H28" i="9"/>
  <c r="AD11" i="19" s="1"/>
  <c r="BV27" i="9"/>
  <c r="CR10" i="19" s="1"/>
  <c r="CC22" i="9"/>
  <c r="AW22" i="9"/>
  <c r="AF23" i="9"/>
  <c r="BM28" i="9"/>
  <c r="CI11" i="19" s="1"/>
  <c r="BF26" i="9"/>
  <c r="CB9" i="19" s="1"/>
  <c r="CG27" i="9"/>
  <c r="DC10" i="19" s="1"/>
  <c r="BK25" i="9"/>
  <c r="CG8" i="19" s="1"/>
  <c r="S20" i="9"/>
  <c r="BL27" i="9"/>
  <c r="CH10" i="19" s="1"/>
  <c r="AX20" i="9"/>
  <c r="AK28" i="9"/>
  <c r="BG11" i="19" s="1"/>
  <c r="CQ26" i="9"/>
  <c r="DM9" i="19" s="1"/>
  <c r="BT27" i="9"/>
  <c r="CP10" i="19" s="1"/>
  <c r="BX28" i="9"/>
  <c r="CT11" i="19" s="1"/>
  <c r="CA21" i="9"/>
  <c r="V21" i="9"/>
  <c r="Y22" i="9"/>
  <c r="BA22" i="9"/>
  <c r="J27" i="9"/>
  <c r="AF10" i="19" s="1"/>
  <c r="O21" i="9"/>
  <c r="CH25" i="9"/>
  <c r="DD8" i="19" s="1"/>
  <c r="Y25" i="9"/>
  <c r="AU8" i="19" s="1"/>
  <c r="BY27" i="9"/>
  <c r="CU10" i="19" s="1"/>
  <c r="M26" i="9"/>
  <c r="AI9" i="19" s="1"/>
  <c r="CF24" i="9"/>
  <c r="DB7" i="19" s="1"/>
  <c r="BO28" i="9"/>
  <c r="CK11" i="19" s="1"/>
  <c r="BD23" i="9"/>
  <c r="P21" i="9"/>
  <c r="E20" i="9"/>
  <c r="AO27" i="9"/>
  <c r="BK10" i="19" s="1"/>
  <c r="BZ26" i="9"/>
  <c r="CV9" i="19" s="1"/>
  <c r="F24" i="9"/>
  <c r="AB7" i="19" s="1"/>
  <c r="G27" i="9"/>
  <c r="AC10" i="19" s="1"/>
  <c r="CM28" i="9"/>
  <c r="DI11" i="19" s="1"/>
  <c r="S23" i="9"/>
  <c r="CB28" i="9"/>
  <c r="CX11" i="19" s="1"/>
  <c r="N26" i="9"/>
  <c r="AJ9" i="19" s="1"/>
  <c r="W25" i="9"/>
  <c r="AS8" i="19" s="1"/>
  <c r="BQ23" i="9"/>
  <c r="CA25" i="9"/>
  <c r="CW8" i="19" s="1"/>
  <c r="AN21" i="9"/>
  <c r="AD23" i="9"/>
  <c r="AZ6" i="19" s="1"/>
  <c r="BD28" i="9"/>
  <c r="BZ11" i="19" s="1"/>
  <c r="CK28" i="9"/>
  <c r="DG11" i="19" s="1"/>
  <c r="AR20" i="9"/>
  <c r="BF22" i="9"/>
  <c r="BQ27" i="9"/>
  <c r="CM10" i="19" s="1"/>
  <c r="V26" i="9"/>
  <c r="AR9" i="19" s="1"/>
  <c r="BZ27" i="9"/>
  <c r="CV10" i="19" s="1"/>
  <c r="AU23" i="9"/>
  <c r="N27" i="9"/>
  <c r="AJ10" i="19" s="1"/>
  <c r="N20" i="9"/>
  <c r="Z25" i="9"/>
  <c r="AV8" i="19" s="1"/>
  <c r="BV23" i="9"/>
  <c r="F23" i="9"/>
  <c r="AA28" i="9"/>
  <c r="AW11" i="19" s="1"/>
  <c r="CH22" i="9"/>
  <c r="DD5" i="19" s="1"/>
  <c r="CR25" i="9"/>
  <c r="DN8" i="19" s="1"/>
  <c r="CJ25" i="9"/>
  <c r="DF8" i="19" s="1"/>
  <c r="AZ22" i="9"/>
  <c r="CI25" i="9"/>
  <c r="DE8" i="19" s="1"/>
  <c r="CF21" i="9"/>
  <c r="DB4" i="19" s="1"/>
  <c r="CC26" i="9"/>
  <c r="CY9" i="19" s="1"/>
  <c r="CO28" i="9"/>
  <c r="DK11" i="19" s="1"/>
  <c r="CK20" i="9"/>
  <c r="DG3" i="19" s="1"/>
  <c r="BX20" i="9"/>
  <c r="CT3" i="19" s="1"/>
  <c r="AU21" i="9"/>
  <c r="V28" i="9"/>
  <c r="AR11" i="19" s="1"/>
  <c r="CM23" i="9"/>
  <c r="DI6" i="19" s="1"/>
  <c r="H22" i="9"/>
  <c r="M28" i="9"/>
  <c r="AI11" i="19" s="1"/>
  <c r="AR21" i="9"/>
  <c r="O24" i="9"/>
  <c r="AK7" i="19" s="1"/>
  <c r="CN23" i="9"/>
  <c r="I24" i="9"/>
  <c r="AE7" i="19" s="1"/>
  <c r="BG21" i="9"/>
  <c r="BC27" i="9"/>
  <c r="BY10" i="19" s="1"/>
  <c r="Q20" i="9"/>
  <c r="CB22" i="9"/>
  <c r="AB23" i="9"/>
  <c r="AH27" i="9"/>
  <c r="BD10" i="19" s="1"/>
  <c r="AW25" i="9"/>
  <c r="BS8" i="19" s="1"/>
  <c r="AA25" i="9"/>
  <c r="AW8" i="19" s="1"/>
  <c r="T26" i="9"/>
  <c r="AP9" i="19" s="1"/>
  <c r="BN20" i="9"/>
  <c r="G20" i="9"/>
  <c r="BV24" i="9"/>
  <c r="CR7" i="19" s="1"/>
  <c r="CM21" i="9"/>
  <c r="DI4" i="19" s="1"/>
  <c r="F26" i="9"/>
  <c r="AB9" i="19" s="1"/>
  <c r="AB27" i="9"/>
  <c r="AX10" i="19" s="1"/>
  <c r="R28" i="9"/>
  <c r="AN11" i="19" s="1"/>
  <c r="BP23" i="9"/>
  <c r="CM24" i="9"/>
  <c r="DI7" i="19" s="1"/>
  <c r="CA27" i="9"/>
  <c r="CW10" i="19" s="1"/>
  <c r="CH26" i="9"/>
  <c r="DD9" i="19" s="1"/>
  <c r="AU20" i="9"/>
  <c r="AO25" i="9"/>
  <c r="BK8" i="19" s="1"/>
  <c r="BL28" i="9"/>
  <c r="CH11" i="19" s="1"/>
  <c r="BU20" i="9"/>
  <c r="CQ3" i="19" s="1"/>
  <c r="Q25" i="9"/>
  <c r="AM8" i="19" s="1"/>
  <c r="CP22" i="9"/>
  <c r="BB21" i="9"/>
  <c r="AB28" i="9"/>
  <c r="AX11" i="19" s="1"/>
  <c r="E28" i="9"/>
  <c r="AA11" i="19" s="1"/>
  <c r="K28" i="9"/>
  <c r="AG11" i="19" s="1"/>
  <c r="AA20" i="9"/>
  <c r="BR24" i="9"/>
  <c r="CN7" i="19" s="1"/>
  <c r="BX26" i="9"/>
  <c r="CT9" i="19" s="1"/>
  <c r="AU27" i="9"/>
  <c r="BQ10" i="19" s="1"/>
  <c r="CQ28" i="9"/>
  <c r="DM11" i="19" s="1"/>
  <c r="AB25" i="9"/>
  <c r="AX8" i="19" s="1"/>
  <c r="I23" i="9"/>
  <c r="AU24" i="9"/>
  <c r="BQ7" i="19" s="1"/>
  <c r="BQ20" i="9"/>
  <c r="CE20" i="9"/>
  <c r="DA3" i="19" s="1"/>
  <c r="W20" i="9"/>
  <c r="AB24" i="9"/>
  <c r="AX7" i="19" s="1"/>
  <c r="AO21" i="9"/>
  <c r="Y20" i="9"/>
  <c r="BB20" i="9"/>
  <c r="AQ21" i="9"/>
  <c r="AK27" i="9"/>
  <c r="BG10" i="19" s="1"/>
  <c r="AQ23" i="9"/>
  <c r="BA27" i="9"/>
  <c r="BW10" i="19" s="1"/>
  <c r="AQ24" i="9"/>
  <c r="BM7" i="19" s="1"/>
  <c r="CL25" i="9"/>
  <c r="DH8" i="19" s="1"/>
  <c r="P27" i="9"/>
  <c r="AL10" i="19" s="1"/>
  <c r="Q28" i="9"/>
  <c r="AM11" i="19" s="1"/>
  <c r="BA26" i="9"/>
  <c r="BW9" i="19" s="1"/>
  <c r="BU28" i="9"/>
  <c r="CQ11" i="19" s="1"/>
  <c r="CM20" i="9"/>
  <c r="DI3" i="19" s="1"/>
  <c r="AT28" i="9"/>
  <c r="BP11" i="19" s="1"/>
  <c r="CP23" i="9"/>
  <c r="M27" i="9"/>
  <c r="AI10" i="19" s="1"/>
  <c r="CC21" i="9"/>
  <c r="G22" i="9"/>
  <c r="AC20" i="9"/>
  <c r="BR26" i="9"/>
  <c r="CN9" i="19" s="1"/>
  <c r="BT22" i="9"/>
  <c r="H24" i="9"/>
  <c r="AD7" i="19" s="1"/>
  <c r="J23" i="9"/>
  <c r="AP20" i="9"/>
  <c r="BZ23" i="9"/>
  <c r="H25" i="9"/>
  <c r="AD8" i="19" s="1"/>
  <c r="BK21" i="9"/>
  <c r="W27" i="9"/>
  <c r="AS10" i="19" s="1"/>
  <c r="AT24" i="9"/>
  <c r="BP7" i="19" s="1"/>
  <c r="P25" i="9"/>
  <c r="AL8" i="19" s="1"/>
  <c r="M21" i="9"/>
  <c r="BB28" i="9"/>
  <c r="BX11" i="19" s="1"/>
  <c r="AA5"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P9" i="9"/>
  <c r="L9" i="9"/>
  <c r="L10" i="9"/>
  <c r="L8" i="9"/>
  <c r="P8" i="9"/>
  <c r="AA3" i="19" l="1"/>
  <c r="E969" i="2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BP55" i="9"/>
  <c r="F666" i="14"/>
  <c r="U55" i="9"/>
  <c r="AJ55" i="9"/>
  <c r="H704" i="14"/>
  <c r="BS55" i="9"/>
  <c r="J704" i="14"/>
  <c r="I134" i="15"/>
  <c r="J324" i="14"/>
  <c r="CE55" i="9"/>
  <c r="G286" i="14"/>
  <c r="J172" i="15"/>
  <c r="F172" i="14"/>
  <c r="J96" i="14"/>
  <c r="AT55" i="9"/>
  <c r="F134" i="15"/>
  <c r="F55" i="9"/>
  <c r="H324" i="14"/>
  <c r="I55" i="9"/>
  <c r="BV55" i="9"/>
  <c r="S55" i="9"/>
  <c r="H400" i="14"/>
  <c r="H362" i="14"/>
  <c r="BO55" i="9"/>
  <c r="G134" i="15"/>
  <c r="I400" i="14"/>
  <c r="Z55" i="9"/>
  <c r="H248" i="14"/>
  <c r="I1692" i="21"/>
  <c r="G628" i="14"/>
  <c r="J1692" i="21"/>
  <c r="P55" i="9"/>
  <c r="AG55" i="9"/>
  <c r="BN55" i="9"/>
  <c r="I362" i="14"/>
  <c r="F248" i="14"/>
  <c r="CH55" i="9"/>
  <c r="BZ55" i="9"/>
  <c r="G704" i="14"/>
  <c r="CC55" i="9"/>
  <c r="CP55" i="9"/>
  <c r="G324" i="14"/>
  <c r="I96" i="14"/>
  <c r="H1882" i="22"/>
  <c r="T55" i="9"/>
  <c r="G1882" i="22"/>
  <c r="F514" i="14"/>
  <c r="K55" i="9"/>
  <c r="I628" i="14"/>
  <c r="J55" i="9"/>
  <c r="J1882" i="22"/>
  <c r="CJ55" i="9"/>
  <c r="AI55" i="9"/>
  <c r="G172" i="14"/>
  <c r="J628" i="14"/>
  <c r="AZ55" i="9"/>
  <c r="AM55" i="9"/>
  <c r="F1692" i="21"/>
  <c r="H55" i="9"/>
  <c r="I324" i="14"/>
  <c r="I134" i="14"/>
  <c r="F134" i="14"/>
  <c r="AK55" i="9"/>
  <c r="J248" i="14"/>
  <c r="AF55" i="9"/>
  <c r="F400" i="14"/>
  <c r="CG55" i="9"/>
  <c r="BK55" i="9"/>
  <c r="G666" i="14"/>
  <c r="G362" i="14"/>
  <c r="I172" i="15"/>
  <c r="I666" i="14"/>
  <c r="CK55" i="9"/>
  <c r="CA55" i="9"/>
  <c r="F286" i="14"/>
  <c r="F172" i="15"/>
  <c r="H666" i="14"/>
  <c r="AP55" i="9"/>
  <c r="BH55" i="9"/>
  <c r="CQ55" i="9"/>
  <c r="BT55" i="9"/>
  <c r="E55" i="9"/>
  <c r="BC55" i="9"/>
  <c r="F1882" i="22"/>
  <c r="I1882" i="22"/>
  <c r="H628" i="14"/>
  <c r="I172" i="14"/>
  <c r="H172" i="15"/>
  <c r="J134" i="15"/>
  <c r="H210" i="14"/>
  <c r="G96" i="14"/>
  <c r="G172" i="15"/>
  <c r="BL55" i="9"/>
  <c r="AX55" i="9"/>
  <c r="J172" i="14"/>
  <c r="J666" i="14"/>
  <c r="I514" i="14"/>
  <c r="F96" i="14"/>
  <c r="R55" i="9"/>
  <c r="Y55" i="9"/>
  <c r="AC55" i="9"/>
  <c r="BY55" i="9"/>
  <c r="H96" i="14"/>
  <c r="AB55" i="9"/>
  <c r="AL55" i="9"/>
  <c r="CN55" i="9"/>
  <c r="CL55" i="9"/>
  <c r="G514" i="14"/>
  <c r="BF55" i="9"/>
  <c r="J514" i="14"/>
  <c r="BX55" i="9"/>
  <c r="J362" i="14"/>
  <c r="F210" i="14"/>
  <c r="AD55" i="9"/>
  <c r="X55" i="9"/>
  <c r="BB55" i="9"/>
  <c r="G210" i="14"/>
  <c r="G55" i="9"/>
  <c r="BD55" i="9"/>
  <c r="H134" i="15"/>
  <c r="CR55" i="9"/>
  <c r="F324" i="14"/>
  <c r="BG55" i="9"/>
  <c r="BR55" i="9"/>
  <c r="G400" i="14"/>
  <c r="CM55" i="9"/>
  <c r="G134" i="14"/>
  <c r="CI55" i="9"/>
  <c r="J400" i="14"/>
  <c r="I210" i="14"/>
  <c r="F704" i="14"/>
  <c r="Q55" i="9"/>
  <c r="AR55" i="9"/>
  <c r="W55" i="9"/>
  <c r="V55" i="9"/>
  <c r="H514" i="14"/>
  <c r="H134" i="14"/>
  <c r="BM55" i="9"/>
  <c r="I248" i="14"/>
  <c r="J286" i="14"/>
  <c r="AS55" i="9"/>
  <c r="BU55" i="9"/>
  <c r="N55" i="9"/>
  <c r="AA55" i="9"/>
  <c r="I704" i="14"/>
  <c r="J134" i="14"/>
  <c r="BI55" i="9"/>
  <c r="AN55" i="9"/>
  <c r="H1692" i="21"/>
  <c r="CD55" i="9"/>
  <c r="AW55" i="9"/>
  <c r="F628" i="14"/>
  <c r="I286" i="14"/>
  <c r="F362" i="14"/>
  <c r="G248" i="14"/>
  <c r="BQ55" i="9"/>
  <c r="CF55" i="9"/>
  <c r="CB55" i="9"/>
  <c r="AH55" i="9"/>
  <c r="M55" i="9"/>
  <c r="BW55" i="9"/>
  <c r="AO55" i="9"/>
  <c r="BE55" i="9"/>
  <c r="AY55" i="9"/>
  <c r="AE55" i="9"/>
  <c r="BJ55" i="9"/>
  <c r="H172" i="14"/>
  <c r="H286" i="14"/>
  <c r="L55" i="9"/>
  <c r="AQ55" i="9"/>
  <c r="AV55" i="9"/>
  <c r="J210" i="14"/>
  <c r="BA55" i="9"/>
  <c r="O55" i="9"/>
  <c r="CO55" i="9"/>
  <c r="AU55" i="9"/>
  <c r="G1692" i="21"/>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426" i="22"/>
  <c r="H1844" i="22"/>
  <c r="J1122" i="22"/>
  <c r="G1844" i="22"/>
  <c r="I1426" i="22"/>
  <c r="I1122" i="22"/>
  <c r="F970" i="22"/>
  <c r="J1616" i="21"/>
  <c r="F1426" i="22"/>
  <c r="H970" i="22"/>
  <c r="J1008" i="22"/>
  <c r="F1540" i="22"/>
  <c r="G1426" i="22"/>
  <c r="J970" i="22"/>
  <c r="I970" i="22"/>
  <c r="I1578" i="22"/>
  <c r="G1350" i="21"/>
  <c r="F1350" i="21"/>
  <c r="J1578" i="22"/>
  <c r="G1008" i="22"/>
  <c r="G970" i="21"/>
  <c r="F1122" i="22"/>
  <c r="H1122" i="22"/>
  <c r="H1654" i="21"/>
  <c r="J1426" i="22"/>
  <c r="G1654" i="21"/>
  <c r="F1008" i="22"/>
  <c r="G1540" i="22"/>
  <c r="I1350" i="21"/>
  <c r="I1540" i="22"/>
  <c r="F1578" i="22"/>
  <c r="F1654" i="21"/>
  <c r="I1616" i="21"/>
  <c r="J1540" i="22"/>
  <c r="I1654" i="21"/>
  <c r="G1122" i="22"/>
  <c r="G1578" i="22"/>
  <c r="G1616" i="21"/>
  <c r="F1844" i="22"/>
  <c r="H1540" i="22"/>
  <c r="H1350" i="21"/>
  <c r="H970" i="21"/>
  <c r="J1350" i="21"/>
  <c r="J1654" i="21"/>
  <c r="I1008" i="22"/>
  <c r="H1578" i="22"/>
  <c r="F1616" i="21"/>
  <c r="I970" i="21"/>
  <c r="H1616" i="21"/>
  <c r="J1844" i="22"/>
  <c r="H1008" i="22"/>
  <c r="J970" i="21"/>
  <c r="G970" i="22"/>
  <c r="F970" i="21"/>
  <c r="I1844"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1160" i="21"/>
  <c r="H856" i="22"/>
  <c r="I210" i="21"/>
  <c r="H780" i="21"/>
  <c r="F134" i="5"/>
  <c r="I1312" i="22"/>
  <c r="I20" i="18"/>
  <c r="H210" i="21"/>
  <c r="I552" i="21"/>
  <c r="H1084" i="22"/>
  <c r="I590" i="14"/>
  <c r="G1160" i="22"/>
  <c r="H1122" i="21"/>
  <c r="H1502" i="21"/>
  <c r="H172" i="21"/>
  <c r="F172" i="22"/>
  <c r="G856" i="21"/>
  <c r="I1198" i="22"/>
  <c r="G1236" i="22"/>
  <c r="H58" i="14"/>
  <c r="J20" i="13"/>
  <c r="G20" i="15"/>
  <c r="I1730" i="22"/>
  <c r="I58" i="5"/>
  <c r="G476" i="22"/>
  <c r="J172" i="18"/>
  <c r="H894" i="22"/>
  <c r="F20" i="5"/>
  <c r="F1274" i="21"/>
  <c r="H818" i="22"/>
  <c r="I742" i="21"/>
  <c r="I666" i="21"/>
  <c r="F248" i="21"/>
  <c r="H894" i="21"/>
  <c r="F476" i="22"/>
  <c r="F704" i="22"/>
  <c r="G666" i="22"/>
  <c r="H438" i="21"/>
  <c r="G210" i="15"/>
  <c r="G20" i="14"/>
  <c r="F20" i="22"/>
  <c r="F96" i="22"/>
  <c r="I400" i="22"/>
  <c r="F96" i="15"/>
  <c r="F324" i="15"/>
  <c r="H96" i="5"/>
  <c r="J894" i="22"/>
  <c r="G780" i="21"/>
  <c r="G1046" i="22"/>
  <c r="I856" i="21"/>
  <c r="I96" i="21"/>
  <c r="I20" i="15"/>
  <c r="I780" i="22"/>
  <c r="I1274" i="21"/>
  <c r="H1008" i="21"/>
  <c r="J1806" i="22"/>
  <c r="H628" i="21"/>
  <c r="J856" i="21"/>
  <c r="J400" i="22"/>
  <c r="F1578" i="21"/>
  <c r="J1464" i="21"/>
  <c r="I324" i="22"/>
  <c r="J476" i="22"/>
  <c r="I1464" i="22"/>
  <c r="G20" i="18"/>
  <c r="G894" i="21"/>
  <c r="H1160" i="21"/>
  <c r="H932" i="21"/>
  <c r="H552" i="14"/>
  <c r="F1312" i="21"/>
  <c r="J1312" i="22"/>
  <c r="F628" i="21"/>
  <c r="J1388" i="22"/>
  <c r="J58" i="21"/>
  <c r="F58" i="14"/>
  <c r="H1046" i="22"/>
  <c r="I514" i="21"/>
  <c r="G324" i="15"/>
  <c r="J1122" i="21"/>
  <c r="F476" i="21"/>
  <c r="H248" i="15"/>
  <c r="I818" i="21"/>
  <c r="J856" i="22"/>
  <c r="G1388" i="22"/>
  <c r="H400" i="22"/>
  <c r="F1160" i="22"/>
  <c r="H1198" i="22"/>
  <c r="G134" i="22"/>
  <c r="J780" i="22"/>
  <c r="I134" i="22"/>
  <c r="F438" i="14"/>
  <c r="F1464" i="21"/>
  <c r="H134" i="5"/>
  <c r="H58" i="5"/>
  <c r="I1084" i="21"/>
  <c r="G552" i="14"/>
  <c r="I932" i="22"/>
  <c r="I286" i="22"/>
  <c r="I1274" i="22"/>
  <c r="J1540" i="21"/>
  <c r="G324" i="22"/>
  <c r="J666" i="22"/>
  <c r="G932" i="22"/>
  <c r="H1274" i="22"/>
  <c r="J248" i="21"/>
  <c r="F324" i="21"/>
  <c r="I438" i="22"/>
  <c r="I476" i="14"/>
  <c r="G58" i="22"/>
  <c r="H96" i="13"/>
  <c r="H96" i="15"/>
  <c r="G704" i="22"/>
  <c r="G96" i="13"/>
  <c r="F1502" i="21"/>
  <c r="F1084" i="21"/>
  <c r="J96" i="13"/>
  <c r="J438" i="21"/>
  <c r="G780" i="22"/>
  <c r="H134" i="18"/>
  <c r="F856" i="22"/>
  <c r="H248" i="22"/>
  <c r="J1768" i="22"/>
  <c r="J58" i="22"/>
  <c r="H1236" i="21"/>
  <c r="I96" i="13"/>
  <c r="I20" i="14"/>
  <c r="I1236" i="21"/>
  <c r="J286" i="21"/>
  <c r="F1616" i="22"/>
  <c r="H1236" i="22"/>
  <c r="I20" i="22"/>
  <c r="J362" i="22"/>
  <c r="F1236" i="22"/>
  <c r="H134" i="21"/>
  <c r="I96" i="22"/>
  <c r="F1692" i="22"/>
  <c r="H1768" i="22"/>
  <c r="G210" i="21"/>
  <c r="I58" i="18"/>
  <c r="J324" i="22"/>
  <c r="J286" i="22"/>
  <c r="I628" i="22"/>
  <c r="H58" i="18"/>
  <c r="I210" i="5"/>
  <c r="I172" i="18"/>
  <c r="F818" i="21"/>
  <c r="J1274" i="21"/>
  <c r="H1540" i="21"/>
  <c r="I210" i="15"/>
  <c r="G1388" i="21"/>
  <c r="H362" i="22"/>
  <c r="H324" i="21"/>
  <c r="J96" i="5"/>
  <c r="F628" i="22"/>
  <c r="G58" i="21"/>
  <c r="I704" i="22"/>
  <c r="J20" i="21"/>
  <c r="J172" i="22"/>
  <c r="H552" i="22"/>
  <c r="J590" i="22"/>
  <c r="I1236" i="22"/>
  <c r="I20" i="21"/>
  <c r="H476" i="21"/>
  <c r="F400" i="21"/>
  <c r="I1806" i="22"/>
  <c r="G552" i="21"/>
  <c r="F172" i="18"/>
  <c r="G324" i="21"/>
  <c r="J1160" i="21"/>
  <c r="F210" i="21"/>
  <c r="I400" i="21"/>
  <c r="F210" i="15"/>
  <c r="J476" i="21"/>
  <c r="G1084" i="21"/>
  <c r="I58" i="14"/>
  <c r="G1502" i="22"/>
  <c r="I552" i="22"/>
  <c r="F514" i="22"/>
  <c r="G400" i="22"/>
  <c r="H590" i="22"/>
  <c r="F552" i="21"/>
  <c r="F438" i="21"/>
  <c r="I1578" i="21"/>
  <c r="G628" i="22"/>
  <c r="G1312" i="21"/>
  <c r="F1502" i="22"/>
  <c r="J172" i="5"/>
  <c r="G590" i="14"/>
  <c r="J1084" i="21"/>
  <c r="F1008" i="21"/>
  <c r="F666" i="21"/>
  <c r="G438" i="22"/>
  <c r="H666" i="22"/>
  <c r="F400" i="22"/>
  <c r="H324" i="15"/>
  <c r="F324" i="22"/>
  <c r="J590" i="14"/>
  <c r="G286" i="15"/>
  <c r="G172" i="5"/>
  <c r="H1388" i="21"/>
  <c r="H172" i="22"/>
  <c r="J20" i="14"/>
  <c r="G362" i="22"/>
  <c r="I666" i="22"/>
  <c r="F20" i="21"/>
  <c r="H1388" i="22"/>
  <c r="F362" i="21"/>
  <c r="H742" i="21"/>
  <c r="H856" i="21"/>
  <c r="G1274" i="21"/>
  <c r="F1388" i="21"/>
  <c r="G58" i="5"/>
  <c r="F1540" i="21"/>
  <c r="J742" i="22"/>
  <c r="H58" i="21"/>
  <c r="J438" i="22"/>
  <c r="F932" i="22"/>
  <c r="F438" i="22"/>
  <c r="J1046" i="22"/>
  <c r="G894" i="22"/>
  <c r="G818" i="22"/>
  <c r="F590" i="21"/>
  <c r="I58" i="15"/>
  <c r="J362" i="21"/>
  <c r="H1426" i="21"/>
  <c r="H628" i="22"/>
  <c r="J96" i="21"/>
  <c r="J704" i="21"/>
  <c r="F172" i="5"/>
  <c r="H96" i="18"/>
  <c r="F590" i="22"/>
  <c r="J438" i="14"/>
  <c r="G172" i="18"/>
  <c r="G1502" i="21"/>
  <c r="F818" i="22"/>
  <c r="G1426" i="21"/>
  <c r="G1692" i="22"/>
  <c r="J20" i="18"/>
  <c r="F210" i="22"/>
  <c r="J590" i="21"/>
  <c r="G20" i="21"/>
  <c r="I96" i="5"/>
  <c r="G932" i="21"/>
  <c r="J628" i="21"/>
  <c r="G134" i="5"/>
  <c r="G248" i="21"/>
  <c r="F1274" i="22"/>
  <c r="H210" i="15"/>
  <c r="I324" i="21"/>
  <c r="F1046" i="22"/>
  <c r="G704" i="21"/>
  <c r="G818" i="21"/>
  <c r="I172" i="21"/>
  <c r="J552" i="21"/>
  <c r="J248" i="22"/>
  <c r="J172" i="21"/>
  <c r="G1730" i="22"/>
  <c r="G1084" i="22"/>
  <c r="G248" i="15"/>
  <c r="I58" i="13"/>
  <c r="F1122" i="21"/>
  <c r="H438" i="14"/>
  <c r="F248" i="15"/>
  <c r="J286" i="15"/>
  <c r="F248" i="22"/>
  <c r="G20" i="22"/>
  <c r="G172" i="21"/>
  <c r="G476" i="21"/>
  <c r="I590" i="22"/>
  <c r="I20" i="5"/>
  <c r="G438" i="21"/>
  <c r="F1084" i="22"/>
  <c r="I362" i="21"/>
  <c r="F286" i="15"/>
  <c r="G590" i="22"/>
  <c r="J628" i="22"/>
  <c r="I1046" i="21"/>
  <c r="J1236" i="21"/>
  <c r="F286" i="21"/>
  <c r="H780" i="22"/>
  <c r="I286" i="21"/>
  <c r="F1768" i="22"/>
  <c r="J20" i="22"/>
  <c r="J134" i="5"/>
  <c r="J818" i="21"/>
  <c r="J58" i="18"/>
  <c r="F780" i="21"/>
  <c r="H58" i="13"/>
  <c r="F1730" i="22"/>
  <c r="I1160" i="21"/>
  <c r="H1616" i="22"/>
  <c r="H476" i="22"/>
  <c r="I1198" i="21"/>
  <c r="F134" i="22"/>
  <c r="J1426" i="21"/>
  <c r="I20" i="13"/>
  <c r="F20" i="15"/>
  <c r="G20" i="5"/>
  <c r="G134" i="18"/>
  <c r="I1160" i="22"/>
  <c r="G666" i="21"/>
  <c r="F476" i="14"/>
  <c r="G514" i="22"/>
  <c r="F20" i="18"/>
  <c r="H286" i="21"/>
  <c r="F1426" i="21"/>
  <c r="G1654" i="22"/>
  <c r="I248" i="21"/>
  <c r="J58" i="14"/>
  <c r="G1768" i="22"/>
  <c r="G286" i="21"/>
  <c r="I210" i="22"/>
  <c r="H438" i="22"/>
  <c r="I1502" i="21"/>
  <c r="G286" i="22"/>
  <c r="F20" i="14"/>
  <c r="J248" i="15"/>
  <c r="I1768" i="22"/>
  <c r="I1312" i="21"/>
  <c r="J58" i="15"/>
  <c r="J780" i="21"/>
  <c r="G210" i="22"/>
  <c r="H20" i="21"/>
  <c r="G58" i="18"/>
  <c r="I1122" i="21"/>
  <c r="I248" i="22"/>
  <c r="H1578" i="21"/>
  <c r="G20" i="13"/>
  <c r="H1198" i="21"/>
  <c r="J210" i="15"/>
  <c r="G96" i="18"/>
  <c r="F58" i="22"/>
  <c r="F210" i="5"/>
  <c r="H20" i="13"/>
  <c r="I96" i="18"/>
  <c r="I58" i="22"/>
  <c r="J1160" i="22"/>
  <c r="F894" i="21"/>
  <c r="F552" i="14"/>
  <c r="G1198" i="22"/>
  <c r="I856" i="22"/>
  <c r="I438" i="21"/>
  <c r="G1350" i="22"/>
  <c r="I780" i="21"/>
  <c r="H704" i="22"/>
  <c r="H172" i="5"/>
  <c r="G58" i="13"/>
  <c r="H1692" i="22"/>
  <c r="H400" i="21"/>
  <c r="J1692" i="22"/>
  <c r="J20" i="5"/>
  <c r="I1350" i="22"/>
  <c r="I476" i="21"/>
  <c r="H20" i="22"/>
  <c r="G362" i="21"/>
  <c r="G1274" i="22"/>
  <c r="J1008" i="21"/>
  <c r="G210" i="5"/>
  <c r="F1312" i="22"/>
  <c r="H20" i="15"/>
  <c r="J552" i="14"/>
  <c r="H1464" i="21"/>
  <c r="G134" i="21"/>
  <c r="I1540" i="21"/>
  <c r="J134" i="21"/>
  <c r="I932" i="21"/>
  <c r="J324" i="15"/>
  <c r="I1426" i="21"/>
  <c r="I894" i="21"/>
  <c r="J134" i="18"/>
  <c r="G552" i="22"/>
  <c r="F1046" i="21"/>
  <c r="J932" i="22"/>
  <c r="H324" i="22"/>
  <c r="G1540" i="21"/>
  <c r="G1578" i="21"/>
  <c r="H210" i="22"/>
  <c r="F552" i="22"/>
  <c r="G1616" i="22"/>
  <c r="G1806" i="22"/>
  <c r="J1502" i="21"/>
  <c r="I134" i="18"/>
  <c r="J552" i="22"/>
  <c r="J1312" i="21"/>
  <c r="G742" i="21"/>
  <c r="G1198" i="21"/>
  <c r="F172" i="21"/>
  <c r="J96" i="22"/>
  <c r="J894" i="21"/>
  <c r="H514" i="22"/>
  <c r="I704" i="21"/>
  <c r="F1236" i="21"/>
  <c r="G1008" i="21"/>
  <c r="I248" i="15"/>
  <c r="J210" i="21"/>
  <c r="H210" i="5"/>
  <c r="F742" i="22"/>
  <c r="G96" i="21"/>
  <c r="I134" i="21"/>
  <c r="I96" i="15"/>
  <c r="G628" i="21"/>
  <c r="J1654" i="22"/>
  <c r="H20" i="5"/>
  <c r="J1464" i="22"/>
  <c r="H932" i="22"/>
  <c r="F742" i="21"/>
  <c r="F362" i="22"/>
  <c r="F134" i="21"/>
  <c r="J96" i="15"/>
  <c r="J1046" i="21"/>
  <c r="H742" i="22"/>
  <c r="G742" i="22"/>
  <c r="H514" i="21"/>
  <c r="F286" i="22"/>
  <c r="G1236" i="21"/>
  <c r="G1464" i="22"/>
  <c r="H58" i="22"/>
  <c r="H172" i="18"/>
  <c r="I1654" i="22"/>
  <c r="F1654" i="22"/>
  <c r="G514" i="21"/>
  <c r="H552" i="21"/>
  <c r="F134" i="18"/>
  <c r="F932" i="21"/>
  <c r="I1464" i="21"/>
  <c r="H286" i="15"/>
  <c r="J1084" i="22"/>
  <c r="H58" i="15"/>
  <c r="G172" i="22"/>
  <c r="J1578" i="21"/>
  <c r="J1350" i="22"/>
  <c r="F58" i="5"/>
  <c r="J818" i="22"/>
  <c r="F96" i="21"/>
  <c r="H666" i="21"/>
  <c r="H1312" i="21"/>
  <c r="G58" i="15"/>
  <c r="I172" i="22"/>
  <c r="J1388" i="21"/>
  <c r="H590" i="21"/>
  <c r="F96" i="13"/>
  <c r="J704" i="22"/>
  <c r="H1160" i="22"/>
  <c r="G96" i="5"/>
  <c r="J324" i="21"/>
  <c r="F1464" i="22"/>
  <c r="F590" i="14"/>
  <c r="F20" i="13"/>
  <c r="H362" i="21"/>
  <c r="J514" i="21"/>
  <c r="G248" i="22"/>
  <c r="H1084" i="21"/>
  <c r="F856" i="21"/>
  <c r="J514" i="22"/>
  <c r="G58" i="14"/>
  <c r="F1350" i="22"/>
  <c r="J400" i="21"/>
  <c r="F1198" i="21"/>
  <c r="H1654" i="22"/>
  <c r="H1730" i="22"/>
  <c r="J476" i="14"/>
  <c r="I514" i="22"/>
  <c r="F704" i="21"/>
  <c r="I1046" i="22"/>
  <c r="J1274" i="22"/>
  <c r="F58" i="13"/>
  <c r="J1198" i="21"/>
  <c r="I742" i="22"/>
  <c r="G590" i="21"/>
  <c r="I286" i="15"/>
  <c r="I476" i="22"/>
  <c r="G1312" i="22"/>
  <c r="F1388" i="22"/>
  <c r="H1274" i="21"/>
  <c r="J742" i="21"/>
  <c r="H1806" i="22"/>
  <c r="F58" i="18"/>
  <c r="H134" i="22"/>
  <c r="F96" i="5"/>
  <c r="H704" i="21"/>
  <c r="H476" i="14"/>
  <c r="F1198" i="22"/>
  <c r="G1160" i="21"/>
  <c r="G1046" i="21"/>
  <c r="I590" i="21"/>
  <c r="H1046" i="21"/>
  <c r="G1464" i="21"/>
  <c r="F1806" i="22"/>
  <c r="I1084" i="22"/>
  <c r="I628" i="21"/>
  <c r="J1198" i="22"/>
  <c r="I324" i="15"/>
  <c r="J210" i="22"/>
  <c r="H286" i="22"/>
  <c r="I552" i="14"/>
  <c r="I438" i="14"/>
  <c r="J20" i="15"/>
  <c r="J58" i="5"/>
  <c r="J666" i="21"/>
  <c r="I134" i="5"/>
  <c r="I172" i="5"/>
  <c r="F780" i="22"/>
  <c r="F514" i="21"/>
  <c r="H1502" i="22"/>
  <c r="I58" i="21"/>
  <c r="J1616" i="22"/>
  <c r="I1388" i="22"/>
  <c r="F666" i="22"/>
  <c r="J1502" i="22"/>
  <c r="H20" i="14"/>
  <c r="J932" i="21"/>
  <c r="F58" i="15"/>
  <c r="H1350" i="22"/>
  <c r="G438" i="14"/>
  <c r="J96" i="18"/>
  <c r="H1312" i="22"/>
  <c r="H96" i="21"/>
  <c r="F894" i="22"/>
  <c r="H818" i="21"/>
  <c r="I1616" i="22"/>
  <c r="F96" i="18"/>
  <c r="I362" i="22"/>
  <c r="I818" i="22"/>
  <c r="I894" i="22"/>
  <c r="G96" i="15"/>
  <c r="G856" i="22"/>
  <c r="H20" i="18"/>
  <c r="G476" i="14"/>
  <c r="J1730" i="22"/>
  <c r="I1502" i="22"/>
  <c r="H1464" i="22"/>
  <c r="J134" i="22"/>
  <c r="F58" i="21"/>
  <c r="H248" i="21"/>
  <c r="J1236" i="22"/>
  <c r="G400" i="21"/>
  <c r="G1122" i="21"/>
  <c r="I1692" i="22"/>
  <c r="H590" i="14"/>
  <c r="I1388" i="21"/>
  <c r="H96" i="22"/>
  <c r="J58" i="13"/>
  <c r="J210" i="5"/>
  <c r="G96" i="22"/>
  <c r="I1008" i="21"/>
  <c r="K13" i="14" l="1"/>
  <c r="K13" i="5"/>
  <c r="G13" i="21"/>
  <c r="G12" i="22"/>
  <c r="G13" i="14"/>
  <c r="G12" i="21"/>
  <c r="K13" i="13"/>
  <c r="K13" i="21"/>
  <c r="K12" i="21"/>
  <c r="K12" i="13"/>
  <c r="G14" i="14"/>
  <c r="K13" i="22"/>
  <c r="K12" i="15"/>
  <c r="K12" i="14"/>
  <c r="K12" i="22"/>
  <c r="G14" i="5"/>
  <c r="G14" i="21"/>
  <c r="G13" i="15"/>
  <c r="G12" i="18"/>
  <c r="K13" i="18"/>
  <c r="G12" i="5"/>
  <c r="G12" i="14"/>
  <c r="G12" i="13"/>
  <c r="G14" i="22"/>
  <c r="G14" i="13"/>
  <c r="G13" i="5"/>
  <c r="G14" i="15"/>
  <c r="G12" i="15"/>
  <c r="G14" i="18"/>
  <c r="K12" i="18"/>
  <c r="G13" i="18"/>
  <c r="G13" i="22"/>
  <c r="G13" i="13"/>
  <c r="K12" i="5"/>
  <c r="K13" i="15"/>
  <c r="K15" i="5" l="1"/>
  <c r="G15" i="15"/>
  <c r="G15" i="14"/>
  <c r="K15" i="14"/>
  <c r="K15" i="22"/>
  <c r="G15" i="13"/>
  <c r="G15" i="21"/>
  <c r="K15" i="18"/>
  <c r="G15" i="5"/>
  <c r="K15" i="15"/>
  <c r="G15" i="22"/>
  <c r="G15" i="18"/>
  <c r="K15" i="13"/>
  <c r="K15" i="21"/>
  <c r="H12" i="15" l="1"/>
  <c r="H14" i="14"/>
  <c r="H12" i="13"/>
  <c r="H13" i="14"/>
  <c r="L12" i="14"/>
  <c r="H12" i="14"/>
  <c r="L14" i="14"/>
  <c r="L13" i="14"/>
  <c r="L13" i="13"/>
  <c r="L12" i="13"/>
  <c r="H14" i="13"/>
  <c r="L14" i="13"/>
  <c r="H12" i="18"/>
  <c r="L14" i="18"/>
  <c r="L13" i="18"/>
  <c r="H14" i="18"/>
  <c r="H13" i="18"/>
  <c r="L12" i="18"/>
  <c r="L14" i="15"/>
  <c r="H14" i="21"/>
  <c r="H13" i="21"/>
  <c r="H12" i="21"/>
  <c r="L14" i="21"/>
  <c r="L13" i="21"/>
  <c r="L12" i="21"/>
  <c r="H14" i="15"/>
  <c r="L12" i="15"/>
  <c r="H13" i="13"/>
  <c r="L13" i="5"/>
  <c r="H13" i="5"/>
  <c r="H12" i="5"/>
  <c r="L12" i="5"/>
  <c r="L14" i="5"/>
  <c r="H14" i="5"/>
  <c r="H13" i="15"/>
  <c r="L13" i="15"/>
  <c r="H14" i="22"/>
  <c r="L14" i="22"/>
  <c r="H12" i="22"/>
  <c r="L13" i="22"/>
  <c r="L12" i="22"/>
  <c r="H13" i="22"/>
  <c r="H15" i="14" l="1"/>
  <c r="L15" i="14"/>
  <c r="H15" i="15"/>
  <c r="H15" i="5"/>
  <c r="H15" i="22"/>
  <c r="H15" i="13"/>
  <c r="L15" i="22"/>
  <c r="L15" i="21"/>
  <c r="L15" i="13"/>
  <c r="H15" i="21"/>
  <c r="L15" i="5"/>
  <c r="H15" i="18"/>
  <c r="L15" i="15"/>
  <c r="L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<sst xmlns="http://schemas.openxmlformats.org/spreadsheetml/2006/main" count="3124" uniqueCount="515">
  <si>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</si>
  <si>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</si>
  <si>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</si>
  <si>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</si>
  <si>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</si>
  <si>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</si>
  <si>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</si>
  <si>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</si>
  <si>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</si>
  <si>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</si>
  <si>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</si>
  <si>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</si>
  <si>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</si>
  <si>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</si>
  <si>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</si>
  <si>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</si>
  <si>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</si>
  <si>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</si>
  <si>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</si>
  <si>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</si>
  <si>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</si>
  <si>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</si>
  <si>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</si>
  <si>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</si>
  <si>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</si>
  <si>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</si>
  <si>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</si>
  <si>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</si>
  <si>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family val="2"/>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</si>
  <si>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</si>
  <si>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</si>
  <si>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</si>
  <si>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</si>
  <si>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</si>
  <si>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</si>
  <si>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</si>
  <si>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</si>
  <si>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</si>
  <si>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</si>
  <si>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</si>
  <si>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</si>
  <si>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</si>
  <si>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</si>
  <si>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</si>
  <si>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</si>
  <si>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</si>
  <si>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</si>
  <si>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</si>
  <si>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</si>
  <si>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</si>
  <si>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</si>
  <si>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</si>
  <si>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</si>
  <si>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</si>
  <si>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</si>
  <si>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</si>
  <si>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</si>
  <si>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</si>
  <si>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</si>
  <si>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</si>
  <si>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</si>
  <si>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</si>
  <si>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</si>
  <si>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</si>
  <si>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</si>
  <si>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</si>
  <si>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</si>
  <si>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</si>
  <si>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</si>
  <si>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</si>
  <si>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</si>
  <si>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</si>
  <si>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</si>
  <si>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</si>
  <si>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</si>
  <si>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</si>
  <si>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</si>
  <si>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</si>
  <si>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</si>
  <si>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</si>
  <si>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</si>
  <si>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</si>
  <si>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</si>
  <si>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</si>
  <si>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</si>
  <si>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</si>
  <si>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</si>
  <si>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</si>
  <si>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</si>
  <si>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</si>
  <si>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</si>
  <si>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</si>
  <si>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</si>
  <si>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</si>
  <si>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</si>
  <si>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</si>
  <si>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</si>
  <si>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</si>
  <si>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</si>
  <si>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</si>
  <si>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</si>
  <si>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</si>
  <si>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</si>
  <si>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</si>
  <si>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</si>
  <si>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</si>
  <si>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</si>
  <si>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</si>
  <si>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</si>
  <si>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</si>
  <si>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</si>
  <si>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</si>
  <si>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</si>
  <si>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</si>
  <si>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</si>
  <si>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</si>
  <si>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</si>
  <si>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</si>
  <si>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</si>
  <si>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</si>
  <si>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</si>
  <si>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</si>
  <si>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</si>
  <si>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</si>
  <si>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</si>
  <si>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</si>
  <si>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</si>
  <si>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</si>
  <si>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</si>
  <si>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</si>
  <si>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</si>
  <si>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</si>
  <si>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</si>
  <si>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</si>
  <si>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</si>
  <si>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</si>
  <si>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</si>
  <si>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</si>
  <si>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</si>
  <si>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</si>
  <si>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</si>
  <si>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</si>
  <si>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</si>
  <si>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</si>
  <si>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</si>
  <si>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</si>
  <si>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</si>
  <si>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</si>
  <si>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</si>
  <si>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</si>
  <si>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</si>
  <si>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</si>
  <si>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</si>
  <si>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</si>
  <si>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</si>
  <si>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</si>
  <si>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</si>
  <si>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</si>
  <si>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</si>
  <si>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</si>
  <si>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</si>
  <si>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</si>
  <si>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</si>
  <si>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</si>
  <si>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</si>
  <si>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</si>
  <si>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</si>
  <si>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</si>
  <si>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</si>
  <si>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</si>
  <si>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</si>
  <si>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</si>
  <si>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</si>
  <si>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</si>
  <si>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</si>
  <si>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</si>
  <si>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</si>
  <si>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</si>
  <si>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</si>
  <si>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</si>
  <si>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</si>
  <si>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</si>
  <si>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</si>
  <si>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</si>
  <si>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</si>
  <si>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</si>
  <si>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</si>
  <si>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</si>
  <si>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</si>
  <si>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</si>
  <si>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</si>
  <si>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</si>
  <si>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</si>
  <si>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</si>
  <si>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</si>
  <si>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</si>
  <si>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</si>
  <si>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</si>
  <si>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</si>
  <si>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</si>
  <si>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</si>
  <si>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</si>
  <si>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</si>
  <si>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</si>
  <si>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</si>
  <si>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</si>
  <si>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</si>
  <si>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</si>
  <si>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</si>
  <si>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</si>
  <si>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</si>
  <si>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</si>
  <si>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</si>
  <si>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</si>
  <si>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</si>
  <si>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</si>
  <si>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</si>
  <si>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</si>
  <si>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</si>
  <si>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</si>
  <si>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</si>
  <si>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</si>
  <si>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</si>
  <si>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</si>
  <si>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</si>
  <si>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</si>
  <si>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</si>
  <si>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</si>
  <si>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</si>
  <si>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</si>
  <si>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</si>
  <si>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</si>
  <si>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</si>
  <si>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</si>
  <si>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</si>
  <si>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</si>
  <si>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</si>
  <si>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</si>
  <si>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</si>
  <si>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</si>
  <si>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</si>
  <si>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</si>
  <si>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</si>
  <si>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</si>
  <si>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</si>
  <si>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</si>
  <si>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</si>
  <si>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</si>
  <si>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</si>
  <si>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</si>
  <si>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</si>
  <si>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</si>
  <si>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</si>
  <si>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</si>
  <si>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</si>
  <si>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</si>
  <si>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</si>
  <si>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</si>
  <si>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</si>
  <si>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</si>
  <si>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</si>
  <si>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</si>
  <si>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</si>
  <si>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</si>
  <si>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</si>
  <si>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</si>
  <si>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</si>
  <si>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</si>
  <si>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</si>
  <si>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</si>
  <si>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</si>
  <si>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</si>
  <si>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</si>
  <si>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</si>
  <si>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</si>
  <si>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</si>
  <si>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</si>
  <si>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</si>
  <si>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</si>
  <si>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</si>
  <si>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</si>
  <si>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</si>
  <si>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</si>
  <si>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</si>
  <si>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</si>
  <si>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</si>
  <si>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</si>
  <si>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</si>
  <si>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</si>
  <si>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</si>
  <si>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</si>
  <si>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</si>
  <si>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</si>
  <si>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</si>
  <si>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</si>
  <si>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</si>
  <si>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</si>
  <si>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</si>
  <si>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</si>
  <si>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</si>
  <si>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</si>
  <si>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</si>
  <si>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</si>
  <si>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</si>
  <si>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</si>
  <si>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</si>
  <si>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</si>
  <si>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</si>
  <si>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</si>
  <si>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</si>
  <si>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</si>
  <si>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</si>
  <si>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</si>
  <si>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</si>
  <si>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</si>
  <si>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</si>
  <si>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</si>
  <si>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</si>
  <si>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</si>
  <si>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</si>
  <si>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</si>
  <si>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</si>
  <si>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</si>
  <si>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</si>
  <si>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</si>
  <si>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</si>
  <si>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</si>
  <si>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</si>
  <si>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</si>
  <si>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</si>
  <si>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</si>
  <si>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</si>
  <si>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</si>
  <si>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</si>
  <si>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</si>
  <si>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</si>
  <si>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</si>
  <si>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</si>
  <si>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</si>
  <si>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</si>
  <si>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</si>
  <si>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</si>
  <si>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</si>
  <si>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</si>
  <si>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</si>
  <si>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</si>
  <si>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</si>
  <si>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</si>
  <si>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</si>
  <si>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</si>
  <si>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</si>
  <si>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</si>
  <si>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</si>
  <si>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</si>
  <si>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</si>
  <si>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</si>
  <si>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</si>
  <si>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</si>
  <si>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</si>
  <si>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</si>
  <si>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</si>
  <si>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</si>
  <si>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</si>
  <si>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</si>
  <si>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</si>
  <si>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</si>
  <si>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</si>
  <si>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</si>
  <si>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</si>
  <si>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</si>
  <si>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</si>
  <si>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</si>
  <si>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</si>
  <si>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</si>
  <si>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</si>
  <si>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</si>
  <si>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</si>
  <si>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</si>
  <si>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</si>
  <si>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</si>
  <si>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</si>
  <si>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</si>
  <si>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</si>
  <si>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</si>
  <si>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</si>
  <si>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</si>
  <si>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</si>
  <si>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</si>
  <si>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</si>
  <si>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</si>
  <si>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</si>
  <si>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</si>
  <si>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</si>
  <si>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</si>
  <si>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</si>
  <si>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</si>
  <si>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</si>
  <si>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</si>
  <si>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</si>
  <si>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</si>
  <si>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</si>
  <si>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</si>
  <si>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</si>
  <si>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</si>
  <si>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</si>
  <si>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</si>
  <si>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</si>
  <si>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</si>
  <si>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</si>
  <si>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</si>
  <si>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</si>
  <si>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</si>
  <si>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</si>
  <si>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</si>
  <si>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</si>
  <si>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</si>
  <si>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</si>
  <si>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</si>
  <si>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</si>
  <si>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</si>
  <si>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</si>
  <si>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</si>
  <si>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</si>
  <si>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</si>
  <si>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</si>
  <si>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</si>
  <si>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</si>
  <si>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</si>
  <si>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</si>
  <si>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</si>
  <si>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</si>
  <si>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</si>
  <si>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</si>
  <si>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</si>
  <si>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</si>
  <si>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</si>
  <si>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</si>
  <si>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</si>
  <si>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</si>
  <si>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</si>
  <si>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</si>
  <si>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</si>
  <si>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</si>
  <si>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</si>
  <si>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</si>
  <si>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</si>
  <si>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</si>
  <si>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</si>
  <si>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</si>
  <si>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</si>
  <si>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</si>
  <si>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</si>
  <si>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</si>
  <si>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</si>
  <si>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</si>
  <si>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</si>
  <si>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</si>
  <si>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</si>
  <si>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</si>
  <si>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</si>
  <si>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</si>
  <si>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</si>
  <si>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</si>
  <si>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</si>
  <si>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</si>
  <si>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</si>
  <si>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</si>
  <si>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</si>
  <si>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</si>
  <si>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</si>
  <si>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</si>
  <si>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</si>
  <si>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</si>
  <si>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</si>
  <si>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</si>
  <si>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</si>
  <si>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</si>
  <si>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</si>
  <si>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</si>
  <si>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</si>
  <si>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Home</t>
  </si>
  <si>
    <t>Página Web</t>
  </si>
  <si>
    <t>Se revisan las páginas del dominio</t>
  </si>
  <si>
    <t>Ciudadanos</t>
  </si>
  <si>
    <t>Home - Ciudadanos</t>
  </si>
  <si>
    <t>Profesionales</t>
  </si>
  <si>
    <t>Home - Profesionales</t>
  </si>
  <si>
    <t>Comunicación</t>
  </si>
  <si>
    <t>Home - Comunicación</t>
  </si>
  <si>
    <t>Nosotros</t>
  </si>
  <si>
    <t>Home - Nosotros</t>
  </si>
  <si>
    <t>Accesibilidad</t>
  </si>
  <si>
    <t>Aviso legal</t>
  </si>
  <si>
    <t>Home - Footer -  Accesibilidad</t>
  </si>
  <si>
    <t>Mapa Web</t>
  </si>
  <si>
    <t>Home - Footer -  Aviso Legal</t>
  </si>
  <si>
    <t>Home - Footer -  Mapa Web</t>
  </si>
  <si>
    <t>Centro de transfusión</t>
  </si>
  <si>
    <t xml:space="preserve">https://www.comunidad.madrid/hospital/centrodetransfusion/	</t>
  </si>
  <si>
    <t>Página del Centro de Transfusión con toda la info.</t>
  </si>
  <si>
    <t>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t>
  </si>
  <si>
    <t>https://www.comunidad.madrid/hospital/centrodetransfusion/</t>
  </si>
  <si>
    <t>https://www.comunidad.madrid/hospital/centrodetransfusion/ciudadanos</t>
  </si>
  <si>
    <t>https://www.comunidad.madrid/hospital/centrodetransfusion/profesionales</t>
  </si>
  <si>
    <t>https://www.comunidad.madrid/hospital/centrodetransfusion/comunicación</t>
  </si>
  <si>
    <t>https://www.comunidad.madrid/hospital/centrodetransfusion/nosotros</t>
  </si>
  <si>
    <t>https://www.comunidad.madrid/hospital/centrodetransfusion/ciudadanos/oficina-atencion-donante</t>
  </si>
  <si>
    <t>Oficina de attn. al donante</t>
  </si>
  <si>
    <t>Home- Ciudadanos - Oficina de atención al donante</t>
  </si>
  <si>
    <t>Buscador</t>
  </si>
  <si>
    <t>https://www.comunidad.madrid/hospital/centrodetransfusion/buscar?search_api_fulltext=&amp;nombre=</t>
  </si>
  <si>
    <t>Cualquier página - Botón oculto de búsqueda</t>
  </si>
  <si>
    <t>https://www.comunidad.madrid/hospital/centrodetransfusion/declaracion-accesibilidad</t>
  </si>
  <si>
    <t>https://www.comunidad.madrid/hospital/centrodetransfusion/aviso-legal-privacidad</t>
  </si>
  <si>
    <t>https://www.comunidad.madrid/hospital/centrodetransfusion/sitemap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</si>
</sst>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384256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 defaultRowHeight="13"/>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6">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8" zoomScale="136" zoomScaleNormal="136" workbookViewId="0">
      <selection activeCell="D29" sqref="D29"/>
    </sheetView>
  </sheetViews>
  <sheetFormatPr baseColWidth="10" defaultColWidth="11.5" defaultRowHeight="13"/>
  <cols>
    <col min="1" max="1" width="7.83203125" style="14" customWidth="1"/>
    <col min="2" max="2" width="16.1640625" style="14" customWidth="1"/>
    <col min="3" max="3" width="71"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5" customHeight="1">
      <c r="B7" s="18"/>
      <c r="C7" s="18"/>
      <c r="D7" s="18"/>
      <c r="E7" s="79"/>
      <c r="F7" s="18"/>
      <c r="G7" s="18"/>
      <c r="H7" s="18"/>
      <c r="I7" s="18"/>
      <c r="J7" s="18"/>
      <c r="K7" s="18"/>
      <c r="L7" s="18"/>
      <c r="M7" s="18"/>
      <c r="N7" s="18"/>
      <c r="O7" s="18"/>
    </row>
    <row r="8" spans="1:64" ht="1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2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60</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https://www.comunidad.madrid/hospital/centrodetransfusion/</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https://www.comunidad.madrid/hospital/centrodetransfusion/ciudadanos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https://www.comunidad.madrid/hospital/centrodetransfusion/profesionales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https://www.comunidad.madrid/hospital/centrodetransfusion/comunicación</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https://www.comunidad.madrid/hospital/centrodetransfusion/nosotros</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Oficina de attn. al donante</v>
      </c>
      <c r="C24" s="85" t="str" cm="1">
        <f t="array" ref="C24">IFERROR(INDEX('03.Muestra'!$F$8:$F$42,SMALL(IF("Página Web"='03.Muestra'!$D$8:$D$42,ROW('03.Muestra'!$F$8:$F$42)-MIN(ROW('03.Muestra'!$D$8:$D$42))+1,""),ROW()-18)),"")</f>
        <v>https://www.comunidad.madrid/hospital/centrodetransfusion/ciudadanos/oficina-atencion-donante</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https://www.comunidad.madrid/hospital/centrodetransfusion/buscar?search_api_fulltext=&amp;nombre=</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https://www.comunidad.madrid/hospital/centrodetransfusion/declaracion-accesibilidad</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https://www.comunidad.madrid/hospital/centrodetransfusion/aviso-legal-privacidad</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https://www.comunidad.madrid/hospital/centrodetransfusion/sitemap</v>
      </c>
      <c r="D28" s="99" t="s">
        <v>104</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https://www.comunidad.madrid/hospital/centrodetransfusion/</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https://www.comunidad.madrid/hospital/centrodetransfusion/ciudadanos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https://www.comunidad.madrid/hospital/centrodetransfusion/profesionales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https://www.comunidad.madrid/hospital/centrodetransfusion/comunicación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https://www.comunidad.madrid/hospital/centrodetransfusion/nosotros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Oficina de attn. al donante</v>
      </c>
      <c r="C62" s="85" t="str" cm="1">
        <f t="array" ref="C62">IFERROR(INDEX('03.Muestra'!$F$8:$F$42,SMALL(IF("Página Web"='03.Muestra'!$D$8:$D$42,ROW('03.Muestra'!$F$8:$F$42)-MIN(ROW('03.Muestra'!$D$8:$D$42))+1,""),ROW()-56)),"")</f>
        <v>https://www.comunidad.madrid/hospital/centrodetransfusion/ciudadanos/oficina-atencion-donante</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https://www.comunidad.madrid/hospital/centrodetransfusion/buscar?search_api_fulltext=&amp;nombre=</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https://www.comunidad.madrid/hospital/centrodetransfusion/declaracion-accesibilidad</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https://www.comunidad.madrid/hospital/centrodetransfusion/aviso-legal-privacidad</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https://www.comunidad.madrid/hospital/centrodetransfusion/sitemap</v>
      </c>
      <c r="D66" s="99" t="s">
        <v>104</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https://www.comunidad.madrid/hospital/centrodetransfusion/</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https://www.comunidad.madrid/hospital/centrodetransfusion/ciudadanos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https://www.comunidad.madrid/hospital/centrodetransfusion/profesionales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https://www.comunidad.madrid/hospital/centrodetransfusion/comunicación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https://www.comunidad.madrid/hospital/centrodetransfusion/nosotros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Oficina de attn. al donante</v>
      </c>
      <c r="C100" s="85" t="str" cm="1">
        <f t="array" ref="C100">IFERROR(INDEX('03.Muestra'!$F$8:$F$42,SMALL(IF("Página Web"='03.Muestra'!$D$8:$D$42,ROW('03.Muestra'!$F$8:$F$42)-MIN(ROW('03.Muestra'!$D$8:$D$42))+1,""),ROW()-94)),"")</f>
        <v>https://www.comunidad.madrid/hospital/centrodetransfusion/ciudadanos/oficina-atencion-donante</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https://www.comunidad.madrid/hospital/centrodetransfusion/buscar?search_api_fulltext=&amp;nombre=</v>
      </c>
      <c r="D101" s="211"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https://www.comunidad.madrid/hospital/centrodetransfusion/declaracion-accesibilidad</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https://www.comunidad.madrid/hospital/centrodetransfusion/aviso-legal-privacidad</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https://www.comunidad.madrid/hospital/centrodetransfusion/sitemap</v>
      </c>
      <c r="D104" s="99" t="s">
        <v>104</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https://www.comunidad.madrid/hospital/centrodetransfusion/</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https://www.comunidad.madrid/hospital/centrodetransfusion/ciudadanos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https://www.comunidad.madrid/hospital/centrodetransfusion/profesionales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https://www.comunidad.madrid/hospital/centrodetransfusion/comunicación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https://www.comunidad.madrid/hospital/centrodetransfusion/nosotros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Oficina de attn. al donante</v>
      </c>
      <c r="C138" s="85" t="str" cm="1">
        <f t="array" ref="C138">IFERROR(INDEX('03.Muestra'!$F$8:$F$42,SMALL(IF("Página Web"='03.Muestra'!$D$8:$D$42,ROW('03.Muestra'!$F$8:$F$42)-MIN(ROW('03.Muestra'!$D$8:$D$42))+1,""),ROW()-132)),"")</f>
        <v>https://www.comunidad.madrid/hospital/centrodetransfusion/ciudadanos/oficina-atencion-donante</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https://www.comunidad.madrid/hospital/centrodetransfusion/buscar?search_api_fulltext=&amp;nombre=</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https://www.comunidad.madrid/hospital/centrodetransfusion/declaracion-accesibilidad</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https://www.comunidad.madrid/hospital/centrodetransfusion/aviso-legal-privacidad</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https://www.comunidad.madrid/hospital/centrodetransfusion/sitemap</v>
      </c>
      <c r="D142" s="99" t="s">
        <v>104</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https://www.comunidad.madrid/hospital/centrodetransfusion/</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https://www.comunidad.madrid/hospital/centrodetransfusion/ciudadanos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https://www.comunidad.madrid/hospital/centrodetransfusion/profesionales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https://www.comunidad.madrid/hospital/centrodetransfusion/comunicación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https://www.comunidad.madrid/hospital/centrodetransfusion/nosotros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Oficina de attn. al donante</v>
      </c>
      <c r="C176" s="85" t="str" cm="1">
        <f t="array" ref="C176">IFERROR(INDEX('03.Muestra'!$F$8:$F$42,SMALL(IF("Página Web"='03.Muestra'!$D$8:$D$42,ROW('03.Muestra'!$F$8:$F$42)-MIN(ROW('03.Muestra'!$D$8:$D$42))+1,""),ROW()-170)),"")</f>
        <v>https://www.comunidad.madrid/hospital/centrodetransfusion/ciudadanos/oficina-atencion-donante</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https://www.comunidad.madrid/hospital/centrodetransfusion/buscar?search_api_fulltext=&amp;nombre=</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https://www.comunidad.madrid/hospital/centrodetransfusion/declaracion-accesibilidad</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https://www.comunidad.madrid/hospital/centrodetransfusion/aviso-legal-privacidad</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https://www.comunidad.madrid/hospital/centrodetransfusion/sitemap</v>
      </c>
      <c r="D180" s="99" t="s">
        <v>104</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https://www.comunidad.madrid/hospital/centrodetransfusion/</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https://www.comunidad.madrid/hospital/centrodetransfusion/ciudadanos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https://www.comunidad.madrid/hospital/centrodetransfusion/profesionales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https://www.comunidad.madrid/hospital/centrodetransfusion/comunicación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https://www.comunidad.madrid/hospital/centrodetransfusion/nosotros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Oficina de attn. al donante</v>
      </c>
      <c r="C214" s="85" t="str" cm="1">
        <f t="array" ref="C214">IFERROR(INDEX('03.Muestra'!$F$8:$F$42,SMALL(IF("Página Web"='03.Muestra'!$D$8:$D$42,ROW('03.Muestra'!$F$8:$F$42)-MIN(ROW('03.Muestra'!$D$8:$D$42))+1,""),ROW()-208)),"")</f>
        <v>https://www.comunidad.madrid/hospital/centrodetransfusion/ciudadanos/oficina-atencion-donante</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Buscador</v>
      </c>
      <c r="C215" s="85" t="str" cm="1">
        <f t="array" ref="C215">IFERROR(INDEX('03.Muestra'!$F$8:$F$42,SMALL(IF("Página Web"='03.Muestra'!$D$8:$D$42,ROW('03.Muestra'!$F$8:$F$42)-MIN(ROW('03.Muestra'!$D$8:$D$42))+1,""),ROW()-208)),"")</f>
        <v>https://www.comunidad.madrid/hospital/centrodetransfusion/buscar?search_api_fulltext=&amp;nombre=</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https://www.comunidad.madrid/hospital/centrodetransfusion/declaracion-accesibilidad</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https://www.comunidad.madrid/hospital/centrodetransfusion/aviso-legal-privacidad</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https://www.comunidad.madrid/hospital/centrodetransfusion/sitemap</v>
      </c>
      <c r="D218" s="99" t="s">
        <v>104</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0" stopIfTrue="1" operator="equal">
      <formula>"Pasa"</formula>
    </cfRule>
    <cfRule type="cellIs" dxfId="113" priority="471" stopIfTrue="1" operator="equal">
      <formula>"Falla"</formula>
    </cfRule>
    <cfRule type="cellIs" dxfId="112" priority="473" stopIfTrue="1" operator="equal">
      <formula>"N/T"</formula>
    </cfRule>
    <cfRule type="cellIs" dxfId="111" priority="472" stopIfTrue="1" operator="equal">
      <formula>"N/A"</formula>
    </cfRule>
    <cfRule type="expression" dxfId="110" priority="469" stopIfTrue="1">
      <formula>ISBLANK(D19)</formula>
    </cfRule>
    <cfRule type="cellIs" dxfId="109" priority="468" stopIfTrue="1" operator="equal">
      <formula>"N/D"</formula>
    </cfRule>
    <cfRule type="cellIs" dxfId="108" priority="467" stopIfTrue="1" operator="equal">
      <formula>"N/T"</formula>
    </cfRule>
    <cfRule type="cellIs" dxfId="107" priority="466" stopIfTrue="1" operator="equal">
      <formula>"N/A"</formula>
    </cfRule>
    <cfRule type="cellIs" dxfId="106" priority="465" stopIfTrue="1" operator="equal">
      <formula>"Falla"</formula>
    </cfRule>
    <cfRule type="cellIs" dxfId="105" priority="464" stopIfTrue="1" operator="equal">
      <formula>"Pasa"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35" stopIfTrue="1" operator="equal">
      <formula>"Falla"</formula>
    </cfRule>
    <cfRule type="cellIs" dxfId="77" priority="436" stopIfTrue="1" operator="equal">
      <formula>"N/A"</formula>
    </cfRule>
    <cfRule type="cellIs" dxfId="76" priority="437" stopIfTrue="1" operator="equal">
      <formula>"N/T"</formula>
    </cfRule>
    <cfRule type="cellIs" dxfId="75" priority="438" stopIfTrue="1" operator="equal">
      <formula>"N/D"</formula>
    </cfRule>
    <cfRule type="expression" dxfId="74" priority="433" stopIfTrue="1">
      <formula>ISBLANK(D133)</formula>
    </cfRule>
    <cfRule type="cellIs" dxfId="73" priority="432" stopIfTrue="1" operator="equal">
      <formula>"N/D"</formula>
    </cfRule>
    <cfRule type="cellIs" dxfId="72" priority="431" stopIfTrue="1" operator="equal">
      <formula>"N/T"</formula>
    </cfRule>
    <cfRule type="cellIs" dxfId="71" priority="430" stopIfTrue="1" operator="equal">
      <formula>"N/A"</formula>
    </cfRule>
    <cfRule type="cellIs" dxfId="70" priority="429" stopIfTrue="1" operator="equal">
      <formula>"Falla"</formula>
    </cfRule>
    <cfRule type="cellIs" dxfId="69" priority="428" stopIfTrue="1" operator="equal">
      <formula>"Pasa"</formula>
    </cfRule>
    <cfRule type="expression" dxfId="68" priority="427" stopIfTrue="1">
      <formula>ISBLANK(D133)</formula>
    </cfRule>
    <cfRule type="cellIs" dxfId="67" priority="434"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1" zoomScale="126" zoomScaleNormal="126" workbookViewId="0">
      <selection activeCell="D181" sqref="D181"/>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5" customHeight="1">
      <c r="B7" s="18"/>
      <c r="C7" s="18"/>
      <c r="D7" s="18"/>
      <c r="E7" s="79"/>
      <c r="F7" s="18"/>
      <c r="G7" s="18"/>
      <c r="H7" s="18"/>
      <c r="I7" s="18"/>
      <c r="J7" s="18"/>
      <c r="K7" s="18"/>
      <c r="L7" s="18"/>
      <c r="M7" s="18"/>
      <c r="N7" s="18"/>
      <c r="O7" s="18"/>
    </row>
    <row r="8" spans="1:64" ht="1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30</v>
      </c>
      <c r="H12" s="42">
        <f ca="1">IF(($G$15+$K$15)=0,0,G12/($G$15+$K$15))</f>
        <v>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10</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10</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https://www.comunidad.madrid/hospital/centrodetransfusion/</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https://www.comunidad.madrid/hospital/centrodetransfusion/ciudadanos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https://www.comunidad.madrid/hospital/centrodetransfusion/profesionales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https://www.comunidad.madrid/hospital/centrodetransfusion/comunicación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https://www.comunidad.madrid/hospital/centrodetransfusion/nosotros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Oficina de attn. al donante</v>
      </c>
      <c r="C24" s="85" t="str" cm="1">
        <f t="array" ref="C24">IFERROR(INDEX('03.Muestra'!$F$8:$F$42,SMALL(IF("Página Web"='03.Muestra'!$D$8:$D$42,ROW('03.Muestra'!$F$8:$F$42)-MIN(ROW('03.Muestra'!$D$8:$D$42))+1,""),ROW()-18)),"")</f>
        <v>https://www.comunidad.madrid/hospital/centrodetransfusion/ciudadanos/oficina-atencion-donante</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https://www.comunidad.madrid/hospital/centrodetransfusion/buscar?search_api_fulltext=&amp;nombre=</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https://www.comunidad.madrid/hospital/centrodetransfusion/declaracion-accesibilidad</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https://www.comunidad.madrid/hospital/centrodetransfusion/aviso-legal-privacidad</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https://www.comunidad.madrid/hospital/centrodetransfusion/sitemap</v>
      </c>
      <c r="D28" s="99" t="s">
        <v>92</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https://www.comunidad.madrid/hospital/centrodetransfusion/</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https://www.comunidad.madrid/hospital/centrodetransfusion/ciudadanos</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https://www.comunidad.madrid/hospital/centrodetransfusion/profesionales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https://www.comunidad.madrid/hospital/centrodetransfusion/comunicación</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https://www.comunidad.madrid/hospital/centrodetransfusion/nosotros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Oficina de attn. al donante</v>
      </c>
      <c r="C62" s="85" t="str" cm="1">
        <f t="array" ref="C62">IFERROR(INDEX('03.Muestra'!$F$8:$F$42,SMALL(IF("Página Web"='03.Muestra'!$D$8:$D$42,ROW('03.Muestra'!$F$8:$F$42)-MIN(ROW('03.Muestra'!$D$8:$D$42))+1,""),ROW()-56)),"")</f>
        <v>https://www.comunidad.madrid/hospital/centrodetransfusion/ciudadanos/oficina-atencion-donante</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https://www.comunidad.madrid/hospital/centrodetransfusion/buscar?search_api_fulltext=&amp;nombre=</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https://www.comunidad.madrid/hospital/centrodetransfusion/declaracion-accesibilidad</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https://www.comunidad.madrid/hospital/centrodetransfusion/aviso-legal-privacidad</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https://www.comunidad.madrid/hospital/centrodetransfusion/sitemap</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https://www.comunidad.madrid/hospital/centrodetransfusion/</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https://www.comunidad.madrid/hospital/centrodetransfusion/ciudadanos</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https://www.comunidad.madrid/hospital/centrodetransfusion/profesionales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https://www.comunidad.madrid/hospital/centrodetransfusion/comunicación</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https://www.comunidad.madrid/hospital/centrodetransfusion/nosotros</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Oficina de attn. al donante</v>
      </c>
      <c r="C100" s="85" t="str" cm="1">
        <f t="array" ref="C100">IFERROR(INDEX('03.Muestra'!$F$8:$F$42,SMALL(IF("Página Web"='03.Muestra'!$D$8:$D$42,ROW('03.Muestra'!$F$8:$F$42)-MIN(ROW('03.Muestra'!$D$8:$D$42))+1,""),ROW()-94)),"")</f>
        <v>https://www.comunidad.madrid/hospital/centrodetransfusion/ciudadanos/oficina-atencion-donante</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https://www.comunidad.madrid/hospital/centrodetransfusion/buscar?search_api_fulltext=&amp;nombre=</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https://www.comunidad.madrid/hospital/centrodetransfusion/declaracion-accesibilidad</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https://www.comunidad.madrid/hospital/centrodetransfusion/aviso-legal-privacidad</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https://www.comunidad.madrid/hospital/centrodetransfusion/sitemap</v>
      </c>
      <c r="D104" s="99" t="s">
        <v>92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https://www.comunidad.madrid/hospital/centrodetransfusion/</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https://www.comunidad.madrid/hospital/centrodetransfusion/ciudadanos</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https://www.comunidad.madrid/hospital/centrodetransfusion/profesionales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https://www.comunidad.madrid/hospital/centrodetransfusion/comunicación</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https://www.comunidad.madrid/hospital/centrodetransfusion/nosotros</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Oficina de attn. al donante</v>
      </c>
      <c r="C138" s="85" t="str" cm="1">
        <f t="array" ref="C138">IFERROR(INDEX('03.Muestra'!$F$8:$F$42,SMALL(IF("Página Web"='03.Muestra'!$D$8:$D$42,ROW('03.Muestra'!$F$8:$F$42)-MIN(ROW('03.Muestra'!$D$8:$D$42))+1,""),ROW()-132)),"")</f>
        <v>https://www.comunidad.madrid/hospital/centrodetransfusion/ciudadanos/oficina-atencion-donante</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https://www.comunidad.madrid/hospital/centrodetransfusion/buscar?search_api_fulltext=&amp;nombre=</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https://www.comunidad.madrid/hospital/centrodetransfusion/declaracion-accesibilidad</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https://www.comunidad.madrid/hospital/centrodetransfusion/aviso-legal-privacidad</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https://www.comunidad.madrid/hospital/centrodetransfusion/sitemap</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https://www.comunidad.madrid/hospital/centrodetransfusion/</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https://www.comunidad.madrid/hospital/centrodetransfusion/ciudadanos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https://www.comunidad.madrid/hospital/centrodetransfusion/profesionales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https://www.comunidad.madrid/hospital/centrodetransfusion/comunicación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https://www.comunidad.madrid/hospital/centrodetransfusion/nosotros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Oficina de attn. al donante</v>
      </c>
      <c r="C176" s="85" t="str" cm="1">
        <f t="array" ref="C176">IFERROR(INDEX('03.Muestra'!$F$8:$F$42,SMALL(IF("Página Web"='03.Muestra'!$D$8:$D$42,ROW('03.Muestra'!$F$8:$F$42)-MIN(ROW('03.Muestra'!$D$8:$D$42))+1,""),ROW()-170)),"")</f>
        <v>https://www.comunidad.madrid/hospital/centrodetransfusion/ciudadanos/oficina-atencion-donante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https://www.comunidad.madrid/hospital/centrodetransfusion/buscar?search_api_fulltext=&amp;nombre=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https://www.comunidad.madrid/hospital/centrodetransfusion/declaracion-accesibilidad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https://www.comunidad.madrid/hospital/centrodetransfusion/aviso-legal-privacidad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https://www.comunidad.madrid/hospital/centrodetransfusion/sitemap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8" zoomScale="70" zoomScaleNormal="70" workbookViewId="0">
      <selection activeCell="D26" sqref="D26"/>
    </sheetView>
  </sheetViews>
  <sheetFormatPr baseColWidth="10" defaultColWidth="11.5" defaultRowHeight="13"/>
  <cols>
    <col min="1" max="1" width="3.1640625" style="14" customWidth="1"/>
    <col min="2" max="2" width="9.1640625" style="84" customWidth="1"/>
    <col min="3" max="3" width="18.5" style="27" customWidth="1"/>
    <col min="4" max="4" width="59.33203125" style="14" customWidth="1"/>
    <col min="5" max="29" width="16.5" style="14" customWidth="1"/>
    <col min="30" max="106" width="19.5" style="14" customWidth="1"/>
    <col min="107" max="16384" width="11.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40" t="s">
        <v>253</v>
      </c>
      <c r="L6" s="240"/>
      <c r="M6" s="240"/>
      <c r="N6" s="48"/>
      <c r="O6" s="240" t="s">
        <v>254</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1" t="s">
        <v>86</v>
      </c>
      <c r="D7" s="242"/>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3" t="s">
        <v>262</v>
      </c>
      <c r="D8" s="244"/>
      <c r="E8" s="38" t="str">
        <f ca="1">CONCATENATE(COUNTIF(E55:CR55,"CONFORME")," (",ROUND(COUNTIF(E55:CR55,"CONFORME")*100/COUNTA($E$19:CR$19),2)," %)")</f>
        <v>23 (25 %)</v>
      </c>
      <c r="F8" s="38" t="str">
        <f ca="1">CONCATENATE(COUNTIF(E55:CR55,"NO CONFORME")," (",ROUND(COUNTIF(E55:CR55,"NO CONFORME")*100/COUNTA($E$19:CR$19),2)," %)")</f>
        <v>15 (16,3 %)</v>
      </c>
      <c r="G8" s="39" t="str">
        <f ca="1">CONCATENATE(COUNTIF(E55:CR55,"N/A")," (",ROUND(COUNTIF(E55:CR55,"N/A")*100/COUNTA($E$19:CR$19),2)," %)")</f>
        <v>54 (58,7 %)</v>
      </c>
      <c r="H8" s="39">
        <f ca="1">COUNTIF(E55:CR55,"ERROR")</f>
        <v>0</v>
      </c>
      <c r="I8" s="40">
        <f ca="1">COUNTIF(E55:CR55,"EN CURSO")</f>
        <v>0</v>
      </c>
      <c r="J8" s="187">
        <f ca="1">SUM(VALUE(LEFT(E8,SEARCH(" ",E8)-1)),VALUE(LEFT(F8,SEARCH(" ",F8)-1)))</f>
        <v>38</v>
      </c>
      <c r="K8" s="41" t="s">
        <v>263</v>
      </c>
      <c r="L8" s="38">
        <f ca="1">COUNTIF( $E$20:INDIRECT("$CR$" &amp;  SUM(19,COUNTIFS(B20:B54,"&lt;&gt;"))),"Pasa")+ COUNTIF($E$61:INDIRECT("$AW$" &amp;  SUM(60,COUNTIFS(B61:B95,"&lt;&gt;"))),"Pasa")</f>
        <v>232</v>
      </c>
      <c r="M8" s="42">
        <f ca="1">IF(($L$11+$P$11)=0,0,L8/($L$11+$P$11))</f>
        <v>0.25217391304347825</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9" t="s">
        <v>264</v>
      </c>
      <c r="D9" s="250"/>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111</v>
      </c>
      <c r="M9" s="42">
        <f ca="1">IF(($L$11+$P$11)=0,0,L9/($L$11+$P$11))</f>
        <v>0.12065217391304348</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4" t="s">
        <v>265</v>
      </c>
      <c r="D10" s="255"/>
      <c r="E10" s="192" t="str">
        <f ca="1">CONCATENATE(ROUND(E11/137*100,2)," %")</f>
        <v>16,79 %</v>
      </c>
      <c r="F10" s="192" t="str">
        <f ca="1">CONCATENATE(ROUND(F11/137*100,2)," %")</f>
        <v>10,95 %</v>
      </c>
      <c r="G10" s="192" t="str">
        <f ca="1">CONCATENATE(ROUND(G11/137*100,2)," %")</f>
        <v>72,26 %</v>
      </c>
      <c r="H10" s="192" t="str">
        <f ca="1">CONCATENATE(ROUND(H11/137*100,2)," %")</f>
        <v>0 %</v>
      </c>
      <c r="I10" s="194" t="str">
        <f ca="1">CONCATENATE(ROUND(I11/137*100,2)," %")</f>
        <v>0 %</v>
      </c>
      <c r="J10" s="195"/>
      <c r="K10" s="41" t="s">
        <v>97</v>
      </c>
      <c r="L10" s="38">
        <f ca="1">COUNTIF( $E$20:INDIRECT("$CR$" &amp;  SUM(19,COUNTIFS(B20:B54,"&lt;&gt;"))),"N/A")+COUNTIF($E$61:INDIRECT("$AW$" &amp;  SUM(60,COUNTIFS(B61:B95,"&lt;&gt;"))),"N/A")</f>
        <v>577</v>
      </c>
      <c r="M10" s="42">
        <f ca="1">IF(($L$11+$P$11)=0,0,L10/($L$11+$P$11))</f>
        <v>0.62717391304347825</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8"/>
      <c r="D11" s="248"/>
      <c r="E11" s="193">
        <f ca="1">SUM(VALUE(LEFT(E8,SEARCH(" ",E8)-1)),VALUE(LEFT(E9,SEARCH(" ",E9)-1)))</f>
        <v>23</v>
      </c>
      <c r="F11" s="193">
        <f ca="1">SUM(VALUE(LEFT(F8,SEARCH(" ",F8)-1)),VALUE(LEFT(F9,SEARCH(" ",F9)-1)))</f>
        <v>15</v>
      </c>
      <c r="G11" s="193">
        <f ca="1">SUM(VALUE(LEFT(G8,SEARCH(" ",G8)-1)),VALUE(LEFT(G9,SEARCH(" ",G9)-1)))</f>
        <v>99</v>
      </c>
      <c r="H11" s="193">
        <f ca="1">SUM(H8:H9)</f>
        <v>0</v>
      </c>
      <c r="I11" s="193">
        <f ca="1">SUM(I8:I9)</f>
        <v>0</v>
      </c>
      <c r="K11" s="43" t="s">
        <v>266</v>
      </c>
      <c r="L11" s="203">
        <f ca="1">SUM(L8:L10)</f>
        <v>920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51" t="s">
        <v>268</v>
      </c>
      <c r="G13" s="252"/>
      <c r="H13" s="252"/>
      <c r="I13" s="253"/>
      <c r="J13" s="18"/>
      <c r="K13" s="251" t="s">
        <v>269</v>
      </c>
      <c r="L13" s="253"/>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5">
        <f ca="1">IF(AND(D14&lt;&gt;"Evaluación en curso",D14&lt;&gt;"Evaluación con errores",D14&lt;&gt;""), IF(J8=0,"", ROUND(((COUNT(B20:B54)/(COUNT(B20:B54)+COUNT(B61:B95)))*IF(J8=0,0,LEFT(E8,SEARCH(" ",E8)-1)/J8)+(COUNT(B61:B95)/(COUNT(B20:B54)+COUNT(B61:B95)))*IF(J9=0,0,LEFT(E9,SEARCH(" ",E9)-1)/J9))*10,2)),"")</f>
        <v>6.05</v>
      </c>
      <c r="G14" s="246"/>
      <c r="H14" s="246"/>
      <c r="I14" s="247"/>
      <c r="J14" s="18"/>
      <c r="K14" s="245" t="str">
        <f>'03.Muestra'!D52</f>
        <v>SI</v>
      </c>
      <c r="L14" s="247"/>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262</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270</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https://www.comunidad.madrid/hospital/centrodetransfusion/</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Pasa</v>
      </c>
      <c r="AB20" s="75" t="str" cm="1">
        <f t="array" aca="1" ref="AB20" ca="1">IF($B20="","",IF(ISBLANK(INDIRECT("R7.Video!D"&amp;SUM(18,38*1,1))),"",INDIRECT("R7.Video!D"&amp;SUM(18,38*1,1))))</f>
        <v>Pasa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Pasa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https://www.comunidad.madrid/hospital/centrodetransfusion/ciudadanos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https://www.comunidad.madrid/hospital/centrodetransfusion/profesionales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https://www.comunidad.madrid/hospital/centrodetransfusion/comunicación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Falla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Falla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https://www.comunidad.madrid/hospital/centrodetransfusion/nosotros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
      <c r="B25" s="39" cm="1">
        <f t="array" ref="B25">IFERROR(INDEX('03.Muestra'!$B$8:$B$42,SMALL(IF("Página Web"='03.Muestra'!$D$8:$D$42,ROW('03.Muestra'!$B$8:$B$42)-MIN(ROW('03.Muestra'!$D$8:$D$42))+1,""),ROW()-19)),"")</f>
        <v>6</v>
      </c>
      <c r="C25" s="73" t="str" cm="1">
        <f t="array" ref="C25">IFERROR(INDEX('03.Muestra'!$C$8:$C$42,SMALL(IF("Página Web"='03.Muestra'!$D$8:$D$42,ROW('03.Muestra'!$C$8:$C$42)-MIN(ROW('03.Muestra'!$D$8:$D$42))+1,""),ROW()-19)),"")</f>
        <v>Oficina de attn. al donante</v>
      </c>
      <c r="D25" s="74" t="str" cm="1">
        <f t="array" ref="D25">IFERROR(INDEX('03.Muestra'!$F$8:$F$42,SMALL(IF("Página Web"='03.Muestra'!$D$8:$D$42,ROW('03.Muestra'!$F$8:$F$42)-MIN(ROW('03.Muestra'!$D$8:$D$42))+1,""),ROW()-19)),"")</f>
        <v>https://www.comunidad.madrid/hospital/centrodetransfusion/ciudadanos/oficina-atencion-donante</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
      <c r="B26" s="39" cm="1">
        <f t="array" ref="B26">IFERROR(INDEX('03.Muestra'!$B$8:$B$42,SMALL(IF("Página Web"='03.Muestra'!$D$8:$D$42,ROW('03.Muestra'!$B$8:$B$42)-MIN(ROW('03.Muestra'!$D$8:$D$42))+1,""),ROW()-19)),"")</f>
        <v>7</v>
      </c>
      <c r="C26" s="73" t="str" cm="1">
        <f t="array" ref="C26">IFERROR(INDEX('03.Muestra'!$C$8:$C$42,SMALL(IF("Página Web"='03.Muestra'!$D$8:$D$42,ROW('03.Muestra'!$C$8:$C$42)-MIN(ROW('03.Muestra'!$D$8:$D$42))+1,""),ROW()-19)),"")</f>
        <v>Buscador</v>
      </c>
      <c r="D26" s="74" t="str" cm="1">
        <f t="array" ref="D26">IFERROR(INDEX('03.Muestra'!$F$8:$F$42,SMALL(IF("Página Web"='03.Muestra'!$D$8:$D$42,ROW('03.Muestra'!$F$8:$F$42)-MIN(ROW('03.Muestra'!$D$8:$D$42))+1,""),ROW()-19)),"")</f>
        <v>https://www.comunidad.madrid/hospital/centrodetransfusion/buscar?search_api_fulltext=&amp;nombre=</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Falla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Accesibilidad</v>
      </c>
      <c r="D27" s="74" t="str" cm="1">
        <f t="array" ref="D27">IFERROR(INDEX('03.Muestra'!$F$8:$F$42,SMALL(IF("Página Web"='03.Muestra'!$D$8:$D$42,ROW('03.Muestra'!$F$8:$F$42)-MIN(ROW('03.Muestra'!$D$8:$D$42))+1,""),ROW()-19)),"")</f>
        <v>https://www.comunidad.madrid/hospital/centrodetransfusion/declaracion-accesibilidad</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Aviso legal</v>
      </c>
      <c r="D28" s="74" t="str" cm="1">
        <f t="array" ref="D28">IFERROR(INDEX('03.Muestra'!$F$8:$F$42,SMALL(IF("Página Web"='03.Muestra'!$D$8:$D$42,ROW('03.Muestra'!$F$8:$F$42)-MIN(ROW('03.Muestra'!$D$8:$D$42))+1,""),ROW()-19)),"")</f>
        <v>https://www.comunidad.madrid/hospital/centrodetransfusion/aviso-legal-privacidad</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Mapa Web</v>
      </c>
      <c r="D29" s="74" t="str" cm="1">
        <f t="array" ref="D29">IFERROR(INDEX('03.Muestra'!$F$8:$F$42,SMALL(IF("Página Web"='03.Muestra'!$D$8:$D$42,ROW('03.Muestra'!$F$8:$F$42)-MIN(ROW('03.Muestra'!$D$8:$D$42))+1,""),ROW()-19)),"")</f>
        <v>https://www.comunidad.madrid/hospital/centrodetransfusion/sitemap</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
      <c r="AI56" s="76"/>
    </row>
    <row r="58" spans="2:99" ht="30.75" customHeight="1" thickBot="1">
      <c r="B58" s="239" t="s">
        <v>264</v>
      </c>
      <c r="C58" s="239"/>
      <c r="D58" s="239"/>
    </row>
    <row r="59" spans="2:99" ht="23.25" customHeight="1">
      <c r="B59" s="233" t="s">
        <v>270</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5" defaultRowHeight="13"/>
  <cols>
    <col min="13" max="13" width="12.33203125" customWidth="1"/>
    <col min="14" max="14" width="13.5" customWidth="1"/>
  </cols>
  <sheetData>
    <row r="1" spans="1:64" ht="25.2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 defaultRowHeight="13"/>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8" max="18" width="3.83203125" customWidth="1"/>
    <col min="19" max="19" width="22.5" customWidth="1"/>
    <col min="20" max="20" width="3.83203125" customWidth="1"/>
    <col min="21" max="21" width="11.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54</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6">
      <c r="B23" s="30" t="s">
        <v>447</v>
      </c>
    </row>
    <row r="25" spans="2:15" ht="16">
      <c r="B25" s="31" t="s">
        <v>448</v>
      </c>
      <c r="C25" s="32">
        <v>0.1</v>
      </c>
    </row>
    <row r="26" spans="2:15" ht="16">
      <c r="B26" s="31" t="s">
        <v>449</v>
      </c>
      <c r="C26" s="32">
        <v>0.5</v>
      </c>
    </row>
    <row r="27" spans="2:15" ht="16">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5" defaultRowHeight="13"/>
  <cols>
    <col min="2" max="2" width="13.5" bestFit="1" customWidth="1"/>
    <col min="3" max="3" width="48.5" customWidth="1"/>
    <col min="4" max="4" width="14.33203125" customWidth="1"/>
    <col min="5" max="5" width="14.1640625" customWidth="1"/>
    <col min="9" max="9" width="2.5" customWidth="1"/>
    <col min="10" max="10" width="2.6640625" customWidth="1"/>
    <col min="11" max="11" width="27.5" customWidth="1"/>
    <col min="13" max="13" width="12.33203125" bestFit="1" customWidth="1"/>
    <col min="14" max="14" width="9.1640625" bestFit="1" customWidth="1"/>
    <col min="15" max="15" width="5.5" bestFit="1" customWidth="1"/>
    <col min="16" max="16" width="8.83203125" bestFit="1" customWidth="1"/>
    <col min="17" max="19" width="3.5" customWidth="1"/>
    <col min="21" max="21" width="14.83203125" bestFit="1" customWidth="1"/>
    <col min="22" max="22" width="21.33203125" bestFit="1" customWidth="1"/>
    <col min="26" max="26" width="21.33203125" bestFit="1" customWidth="1"/>
    <col min="120" max="120" width="14.8320312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459</v>
      </c>
      <c r="B2" s="111" t="str">
        <f>'00.Info'!N2</f>
        <v>Versión: 2.0.1</v>
      </c>
      <c r="C2" s="109" t="s">
        <v>14</v>
      </c>
      <c r="D2" s="112">
        <f>'01.Definición de ámbito'!C7</f>
        <v>0</v>
      </c>
      <c r="E2" s="109" t="s">
        <v>53</v>
      </c>
      <c r="F2" s="112" t="str">
        <f>'02.Tecnologías'!C9</f>
        <v>Sí</v>
      </c>
      <c r="G2" s="161" t="s">
        <v>460</v>
      </c>
      <c r="H2" s="161" t="s">
        <v>461</v>
      </c>
      <c r="I2" s="161"/>
      <c r="J2" s="161"/>
      <c r="K2" s="118" t="s">
        <v>462</v>
      </c>
      <c r="L2" s="163">
        <f>'03.Muestra'!D45</f>
        <v>10</v>
      </c>
      <c r="M2" s="109"/>
      <c r="T2" s="110" t="s">
        <v>463</v>
      </c>
      <c r="U2" s="110" t="s">
        <v>271</v>
      </c>
      <c r="V2" s="110" t="s">
        <v>464</v>
      </c>
      <c r="W2" s="110" t="s">
        <v>465</v>
      </c>
      <c r="X2" s="110" t="s">
        <v>466</v>
      </c>
      <c r="Y2" s="110" t="s">
        <v>467</v>
      </c>
      <c r="Z2" s="110" t="s">
        <v>78</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78</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57</v>
      </c>
      <c r="F3" s="112" t="str">
        <f>'02.Tecnologías'!C10</f>
        <v>No</v>
      </c>
      <c r="G3" s="112">
        <f>'02.Tecnologías'!K13</f>
        <v>0</v>
      </c>
      <c r="H3" s="112">
        <f>'02.Tecnologías'!L13</f>
        <v>0</v>
      </c>
      <c r="I3" s="162"/>
      <c r="J3" s="162"/>
      <c r="K3" s="118" t="s">
        <v>468</v>
      </c>
      <c r="L3" s="163">
        <f>'03.Muestra'!D47</f>
        <v>9</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https://www.comunidad.madrid/hospital/centrodetransfusion/</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Pasa</v>
      </c>
      <c r="AX3" s="111" t="str">
        <f ca="1">RESULTADOS!AB20</f>
        <v>Pasa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Pasa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Pasa</v>
      </c>
      <c r="BQ3" s="111" t="str">
        <f ca="1">RESULTADOS!AU20</f>
        <v>N/A</v>
      </c>
      <c r="BR3" s="111" t="str">
        <f ca="1">RESULTADOS!AV20</f>
        <v>Falla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Falla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60</v>
      </c>
      <c r="F4" s="112" t="str">
        <f>'02.Tecnologías'!C11</f>
        <v>No</v>
      </c>
      <c r="G4" s="112">
        <f>'02.Tecnologías'!K14</f>
        <v>0</v>
      </c>
      <c r="H4" s="112">
        <f>'02.Tecnologías'!L14</f>
        <v>0</v>
      </c>
      <c r="I4" s="162"/>
      <c r="J4" s="162"/>
      <c r="K4" s="118" t="s">
        <v>469</v>
      </c>
      <c r="L4" s="163">
        <f>'03.Muestra'!D49</f>
        <v>1</v>
      </c>
      <c r="M4" s="109"/>
      <c r="T4" s="113">
        <f>RESULTADOS!B21</f>
        <v>2</v>
      </c>
      <c r="U4" s="113" t="str">
        <f>RESULTADOS!C21</f>
        <v>Ciudadanos</v>
      </c>
      <c r="V4" s="113" t="str">
        <f t="shared" ref="V4:V37" si="0">IF(T4&lt;&gt;"","Página web","")</f>
        <v>Página web</v>
      </c>
      <c r="W4" s="113" t="str">
        <v>Pagina tipo</v>
      </c>
      <c r="X4" s="113" t="str">
        <f>RESULTADOS!D21</f>
        <v>https://www.comunidad.madrid/hospital/centrodetransfusion/ciudadanos</v>
      </c>
      <c r="Y4" s="113" t="str">
        <v>Home -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Pasa</v>
      </c>
      <c r="BQ4" s="111" t="str">
        <f ca="1">RESULTADOS!AU21</f>
        <v>N/A</v>
      </c>
      <c r="BR4" s="111" t="str">
        <f ca="1">RESULTADOS!AV21</f>
        <v>Falla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63</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https://www.comunidad.madrid/hospital/centrodetransfusion/profesionales</v>
      </c>
      <c r="Y5" s="113" t="str">
        <v>Home -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Pasa</v>
      </c>
      <c r="BO5" s="111" t="str">
        <f ca="1">RESULTADOS!AS22</f>
        <v>N/A</v>
      </c>
      <c r="BP5" s="111" t="str">
        <f ca="1">RESULTADOS!AT22</f>
        <v>N/A</v>
      </c>
      <c r="BQ5" s="111" t="str">
        <f ca="1">RESULTADOS!AU22</f>
        <v>N/A</v>
      </c>
      <c r="BR5" s="111" t="str">
        <f ca="1">RESULTADOS!AV22</f>
        <v>Falla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68</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https://www.comunidad.madrid/hospital/centrodetransfusion/comunicación</v>
      </c>
      <c r="Y6" s="113" t="str">
        <v>Home -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Falla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Falla</v>
      </c>
      <c r="BI6" s="111" t="str">
        <f ca="1">RESULTADOS!AM23</f>
        <v>N/A</v>
      </c>
      <c r="BJ6" s="111" t="str">
        <f ca="1">RESULTADOS!AN23</f>
        <v>N/A</v>
      </c>
      <c r="BK6" s="111" t="str">
        <f ca="1">RESULTADOS!AO23</f>
        <v>Falla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Falla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55</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https://www.comunidad.madrid/hospital/centrodetransfusion/nosotros</v>
      </c>
      <c r="Y7" s="113" t="str">
        <v>Home -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Pasa</v>
      </c>
      <c r="BO7" s="111" t="str">
        <f ca="1">RESULTADOS!AS24</f>
        <v>N/A</v>
      </c>
      <c r="BP7" s="111" t="str">
        <f ca="1">RESULTADOS!AT24</f>
        <v>N/A</v>
      </c>
      <c r="BQ7" s="111" t="str">
        <f ca="1">RESULTADOS!AU24</f>
        <v>N/A</v>
      </c>
      <c r="BR7" s="111" t="str">
        <f ca="1">RESULTADOS!AV24</f>
        <v>Falla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58</v>
      </c>
      <c r="F8" s="112" t="str">
        <f>'02.Tecnologías'!F10</f>
        <v>No</v>
      </c>
      <c r="G8" s="112">
        <f>'02.Tecnologías'!K18</f>
        <v>0</v>
      </c>
      <c r="H8" s="112">
        <f>'02.Tecnologías'!L18</f>
        <v>0</v>
      </c>
      <c r="I8" s="162"/>
      <c r="J8" s="162"/>
      <c r="K8" s="109"/>
      <c r="L8" s="109"/>
      <c r="M8" s="109"/>
      <c r="T8" s="113">
        <f>RESULTADOS!B25</f>
        <v>6</v>
      </c>
      <c r="U8" s="113" t="str">
        <f>RESULTADOS!C25</f>
        <v>Oficina de attn. al donante</v>
      </c>
      <c r="V8" s="113" t="str">
        <f t="shared" si="0"/>
        <v>Página web</v>
      </c>
      <c r="W8" s="113" t="str">
        <v>Aleatoria</v>
      </c>
      <c r="X8" s="113" t="str">
        <f>RESULTADOS!D25</f>
        <v>https://www.comunidad.madrid/hospital/centrodetransfusion/ciudadanos/oficina-atencion-donante</v>
      </c>
      <c r="Y8" s="113" t="str">
        <v>Home- Ciudadanos - Oficina de atención al donante</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Falla</v>
      </c>
      <c r="BT8" s="111" t="str">
        <f ca="1">RESULTADOS!AX25</f>
        <v>N/A</v>
      </c>
      <c r="BU8" s="111" t="str">
        <f ca="1">RESULTADOS!AY25</f>
        <v>Falla</v>
      </c>
      <c r="BV8" s="111" t="str">
        <f ca="1">RESULTADOS!AZ25</f>
        <v>Pasa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61</v>
      </c>
      <c r="F9" s="112" t="str">
        <f>'02.Tecnologías'!F11</f>
        <v>No</v>
      </c>
      <c r="G9" s="112">
        <f>'02.Tecnologías'!K19</f>
        <v>0</v>
      </c>
      <c r="H9" s="112">
        <f>'02.Tecnologías'!L19</f>
        <v>0</v>
      </c>
      <c r="I9" s="162"/>
      <c r="J9" s="162"/>
      <c r="K9" s="109"/>
      <c r="L9" s="109"/>
      <c r="M9" s="109"/>
      <c r="T9" s="113">
        <f>RESULTADOS!B26</f>
        <v>7</v>
      </c>
      <c r="U9" s="113" t="str">
        <f>RESULTADOS!C26</f>
        <v>Buscador</v>
      </c>
      <c r="V9" s="113" t="str">
        <f t="shared" si="0"/>
        <v>Página web</v>
      </c>
      <c r="W9" s="113" t="str">
        <v>Búsqueda</v>
      </c>
      <c r="X9" s="113" t="str">
        <f>RESULTADOS!D26</f>
        <v>https://www.comunidad.madrid/hospital/centrodetransfusion/buscar?search_api_fulltext=&amp;nombre=</v>
      </c>
      <c r="Y9" s="113" t="str">
        <v>Cualquier página - Botón oculto de búsqueda</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Falla</v>
      </c>
      <c r="BS9" s="111" t="str">
        <f ca="1">RESULTADOS!AW26</f>
        <v>Falla</v>
      </c>
      <c r="BT9" s="111" t="str">
        <f ca="1">RESULTADOS!AX26</f>
        <v>N/A</v>
      </c>
      <c r="BU9" s="111" t="str">
        <f ca="1">RESULTADOS!AY26</f>
        <v>Falla</v>
      </c>
      <c r="BV9" s="111" t="str">
        <f ca="1">RESULTADOS!AZ26</f>
        <v>Pasa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Centro de transfusión</v>
      </c>
      <c r="E10" s="109" t="s">
        <v>64</v>
      </c>
      <c r="F10" s="112" t="str">
        <f>'02.Tecnologías'!F12</f>
        <v>No</v>
      </c>
      <c r="G10" s="112">
        <f>'02.Tecnologías'!K20</f>
        <v>0</v>
      </c>
      <c r="H10" s="112">
        <f>'02.Tecnologías'!L20</f>
        <v>0</v>
      </c>
      <c r="I10" s="162"/>
      <c r="J10" s="162"/>
      <c r="K10" s="109" t="s">
        <v>471</v>
      </c>
      <c r="L10" s="109"/>
      <c r="M10" s="109"/>
      <c r="T10" s="113">
        <f>RESULTADOS!B27</f>
        <v>8</v>
      </c>
      <c r="U10" s="113" t="str">
        <f>RESULTADOS!C27</f>
        <v>Accesibilidad</v>
      </c>
      <c r="V10" s="113" t="str">
        <f t="shared" si="0"/>
        <v>Página web</v>
      </c>
      <c r="W10" s="113" t="str">
        <v>Declaración accesibilidad</v>
      </c>
      <c r="X10" s="113" t="str">
        <f>RESULTADOS!D27</f>
        <v>https://www.comunidad.madrid/hospital/centrodetransfusion/declaracion-accesibilidad</v>
      </c>
      <c r="Y10" s="113" t="str">
        <v>Home - Footer -  Accesibilidad</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https://www.comunidad.madrid/hospital/centrodetransfusion/	</v>
      </c>
      <c r="E11" s="109" t="s">
        <v>69</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Aviso legal</v>
      </c>
      <c r="V11" s="113" t="str">
        <f t="shared" si="0"/>
        <v>Página web</v>
      </c>
      <c r="W11" s="113" t="str">
        <v>Legal</v>
      </c>
      <c r="X11" s="113" t="str">
        <f>RESULTADOS!D28</f>
        <v>https://www.comunidad.madrid/hospital/centrodetransfusion/aviso-legal-privacidad</v>
      </c>
      <c r="Y11" s="113" t="str">
        <v>Home - Footer -  Aviso Legal</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56</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Mapa Web</v>
      </c>
      <c r="V12" s="113" t="str">
        <f t="shared" si="0"/>
        <v>Página web</v>
      </c>
      <c r="W12" s="113" t="str">
        <v>Mapa web</v>
      </c>
      <c r="X12" s="113" t="str">
        <f>RESULTADOS!D29</f>
        <v>https://www.comunidad.madrid/hospital/centrodetransfusion/sitemap</v>
      </c>
      <c r="Y12" s="113" t="str">
        <v>Home - Footer -  Mapa Web</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Pasa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Página del Centro de Transfusión con toda la info.</v>
      </c>
      <c r="E13" s="109" t="s">
        <v>59</v>
      </c>
      <c r="F13" s="112" t="str">
        <f>'02.Tecnologías'!I10</f>
        <v>No</v>
      </c>
      <c r="G13" s="112">
        <f>'02.Tecnologías'!K23</f>
        <v>0</v>
      </c>
      <c r="H13" s="112">
        <f>'02.Tecnologías'!L23</f>
        <v>0</v>
      </c>
      <c r="I13" s="162"/>
      <c r="J13" s="162"/>
      <c r="K13" t="s">
        <v>474</v>
      </c>
      <c r="L13" s="164" t="str">
        <f ca="1">RESULTADOS!E8</f>
        <v>23 (25 %)</v>
      </c>
      <c r="M13" s="164" t="str">
        <f ca="1">RESULTADOS!F8</f>
        <v>15 (16,3 %)</v>
      </c>
      <c r="N13" s="164" t="str">
        <f ca="1">RESULTADOS!G8</f>
        <v>54 (58,7 %)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45460</v>
      </c>
      <c r="E14" s="109" t="s">
        <v>62</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65</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232</v>
      </c>
      <c r="M18" s="171">
        <f ca="1">RESULTADOS!M8</f>
        <v>0.25217391304347825</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111</v>
      </c>
      <c r="M19" s="171">
        <f ca="1">RESULTADOS!M9</f>
        <v>0.12065217391304348</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577</v>
      </c>
      <c r="M20" s="171">
        <f ca="1">RESULTADOS!M10</f>
        <v>0.62717391304347825</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920</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6.05</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49</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17" zoomScale="85" zoomScaleNormal="85" workbookViewId="0">
      <selection activeCell="C41" sqref="C41"/>
    </sheetView>
  </sheetViews>
  <sheetFormatPr baseColWidth="10" defaultColWidth="11.5" defaultRowHeight="13"/>
  <cols>
    <col min="1" max="1" width="11.5" style="14"/>
    <col min="2" max="2" width="79.83203125" style="14" customWidth="1"/>
    <col min="3" max="3" width="126.5" style="14" customWidth="1"/>
    <col min="4" max="4" width="8.1640625" style="14" customWidth="1"/>
    <col min="5" max="5" width="16" style="14" customWidth="1"/>
    <col min="6" max="11" width="9.1640625" style="14" customWidth="1"/>
    <col min="12" max="12" width="23.1640625" style="14" customWidth="1"/>
    <col min="13" max="13" width="4" style="14" customWidth="1"/>
    <col min="14" max="19" width="9.1640625" style="14" customWidth="1"/>
    <col min="20" max="20" width="20" style="14" customWidth="1"/>
    <col min="21" max="23" width="9.1640625" style="14" customWidth="1"/>
    <col min="24" max="26" width="8.6640625" style="14" customWidth="1"/>
    <col min="27"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497</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498</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499</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45460</v>
      </c>
      <c r="D35" s="98"/>
      <c r="E35" s="98"/>
      <c r="F35" s="98"/>
      <c r="G35" s="98"/>
      <c r="H35" s="98"/>
      <c r="I35" s="98"/>
      <c r="J35" s="98"/>
      <c r="K35" s="98"/>
      <c r="L35" s="98"/>
      <c r="M35" s="98"/>
    </row>
    <row r="36" spans="2:26" ht="11.5" customHeight="1">
      <c r="B36" s="13"/>
      <c r="C36" s="13"/>
    </row>
    <row r="37" spans="2:26" ht="14"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500</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75" customHeight="1">
      <c r="C48" s="27" t="s">
        <v>35</v>
      </c>
      <c r="D48" s="19" t="s">
        <v>36</v>
      </c>
      <c r="G48" s="62"/>
    </row>
    <row r="49" spans="2:26" ht="14.75" customHeight="1">
      <c r="C49" s="27" t="s">
        <v>37</v>
      </c>
      <c r="D49" s="19" t="s">
        <v>36</v>
      </c>
      <c r="G49" s="62"/>
    </row>
    <row r="50" spans="2:26" ht="14.75" customHeight="1">
      <c r="C50" s="27" t="s">
        <v>38</v>
      </c>
      <c r="D50" s="19" t="s">
        <v>36</v>
      </c>
      <c r="G50" s="62"/>
    </row>
    <row r="51" spans="2:26" ht="14.75" customHeight="1">
      <c r="C51" s="27" t="s">
        <v>39</v>
      </c>
      <c r="D51" s="19" t="s">
        <v>36</v>
      </c>
      <c r="G51" s="62"/>
    </row>
    <row r="52" spans="2:26" ht="14.75" customHeight="1">
      <c r="C52" s="27" t="s">
        <v>40</v>
      </c>
      <c r="D52" s="19" t="s">
        <v>36</v>
      </c>
      <c r="G52" s="62"/>
    </row>
    <row r="53" spans="2:26" ht="14.75" customHeight="1">
      <c r="C53" s="27" t="s">
        <v>41</v>
      </c>
      <c r="D53" s="19" t="s">
        <v>54</v>
      </c>
      <c r="G53" s="62"/>
    </row>
    <row r="54" spans="2:26" ht="14.75" customHeight="1">
      <c r="C54" s="27" t="s">
        <v>42</v>
      </c>
      <c r="D54" s="19" t="s">
        <v>36</v>
      </c>
      <c r="G54" s="62"/>
    </row>
    <row r="55" spans="2:26" ht="14.75" customHeight="1">
      <c r="C55" s="27" t="s">
        <v>43</v>
      </c>
      <c r="D55" s="19" t="s">
        <v>36</v>
      </c>
      <c r="G55" s="62"/>
    </row>
    <row r="56" spans="2:26" ht="14.75"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49</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 defaultRowHeight="13"/>
  <cols>
    <col min="1" max="1" width="11.5" style="148"/>
    <col min="2" max="2" width="14" style="148" customWidth="1"/>
    <col min="3" max="3" width="8.6640625" style="148" customWidth="1"/>
    <col min="4" max="4" width="9.5" style="148" customWidth="1"/>
    <col min="5" max="5" width="14.5" style="148" customWidth="1"/>
    <col min="6" max="6" width="8.5" style="148" customWidth="1"/>
    <col min="7" max="7" width="11.5" style="148"/>
    <col min="8" max="8" width="12" style="148" customWidth="1"/>
    <col min="9" max="9" width="8.6640625" style="148" customWidth="1"/>
    <col min="10" max="10" width="11.5" style="148"/>
    <col min="11" max="11" width="19.5" style="148" customWidth="1"/>
    <col min="12" max="12" width="40.6640625" style="148" customWidth="1"/>
    <col min="13" max="16384" width="11.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2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25" customHeight="1">
      <c r="B5" s="152" t="s">
        <v>50</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7" t="s">
        <v>51</v>
      </c>
      <c r="C6" s="217"/>
      <c r="D6" s="217"/>
      <c r="E6" s="217"/>
      <c r="F6" s="217"/>
      <c r="G6" s="217"/>
      <c r="H6" s="217"/>
      <c r="I6" s="217"/>
      <c r="J6" s="217"/>
      <c r="K6" s="217"/>
      <c r="L6" s="217"/>
    </row>
    <row r="7" spans="1:60" ht="33.25" customHeight="1" thickTop="1">
      <c r="B7" s="218" t="s">
        <v>52</v>
      </c>
      <c r="C7" s="218"/>
      <c r="D7" s="218"/>
      <c r="E7" s="218"/>
      <c r="F7" s="218"/>
      <c r="G7" s="218"/>
      <c r="H7" s="218"/>
      <c r="I7" s="218"/>
      <c r="J7" s="218"/>
      <c r="K7" s="218"/>
      <c r="L7" s="218"/>
    </row>
    <row r="8" spans="1:60" ht="21.5" customHeight="1"/>
    <row r="9" spans="1:60" ht="17" customHeight="1">
      <c r="B9" s="156" t="s">
        <v>53</v>
      </c>
      <c r="C9" s="157" t="s">
        <v>54</v>
      </c>
      <c r="E9" s="156" t="s">
        <v>55</v>
      </c>
      <c r="F9" s="157" t="s">
        <v>36</v>
      </c>
      <c r="H9" s="156" t="s">
        <v>56</v>
      </c>
      <c r="I9" s="157" t="s">
        <v>36</v>
      </c>
    </row>
    <row r="10" spans="1:60" ht="17" customHeight="1">
      <c r="B10" s="156" t="s">
        <v>57</v>
      </c>
      <c r="C10" s="157" t="s">
        <v>36</v>
      </c>
      <c r="E10" s="156" t="s">
        <v>58</v>
      </c>
      <c r="F10" s="157" t="s">
        <v>36</v>
      </c>
      <c r="H10" s="156" t="s">
        <v>59</v>
      </c>
      <c r="I10" s="157" t="s">
        <v>36</v>
      </c>
    </row>
    <row r="11" spans="1:60" ht="17" customHeight="1">
      <c r="B11" s="156" t="s">
        <v>60</v>
      </c>
      <c r="C11" s="157" t="s">
        <v>36</v>
      </c>
      <c r="E11" s="156" t="s">
        <v>61</v>
      </c>
      <c r="F11" s="157" t="s">
        <v>36</v>
      </c>
      <c r="H11" s="156" t="s">
        <v>62</v>
      </c>
      <c r="I11" s="157" t="s">
        <v>36</v>
      </c>
    </row>
    <row r="12" spans="1:60" ht="17" customHeight="1">
      <c r="B12" s="156" t="s">
        <v>63</v>
      </c>
      <c r="C12" s="157" t="s">
        <v>54</v>
      </c>
      <c r="E12" s="156" t="s">
        <v>64</v>
      </c>
      <c r="F12" s="157" t="s">
        <v>36</v>
      </c>
      <c r="H12" s="156" t="s">
        <v>65</v>
      </c>
      <c r="I12" s="157" t="s">
        <v>36</v>
      </c>
      <c r="K12" s="158" t="s">
        <v>66</v>
      </c>
      <c r="L12" s="158" t="s">
        <v>67</v>
      </c>
    </row>
    <row r="13" spans="1:60" ht="17" customHeight="1">
      <c r="B13" s="156" t="s">
        <v>68</v>
      </c>
      <c r="C13" s="157" t="s">
        <v>54</v>
      </c>
      <c r="E13" s="156" t="s">
        <v>69</v>
      </c>
      <c r="F13" s="157" t="s">
        <v>36</v>
      </c>
      <c r="K13" s="159"/>
      <c r="L13" s="159"/>
    </row>
    <row r="14" spans="1:60" ht="17" customHeight="1">
      <c r="K14" s="159"/>
      <c r="L14" s="159"/>
    </row>
    <row r="15" spans="1:60" ht="17" customHeight="1">
      <c r="K15" s="159"/>
      <c r="L15" s="159"/>
    </row>
    <row r="16" spans="1:60" ht="17" customHeight="1">
      <c r="K16" s="159"/>
      <c r="L16" s="159"/>
    </row>
    <row r="17" spans="3:12">
      <c r="C17" s="219" t="s">
        <v>70</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8" sqref="F8"/>
    </sheetView>
  </sheetViews>
  <sheetFormatPr baseColWidth="10" defaultColWidth="11.5" defaultRowHeight="13"/>
  <cols>
    <col min="1" max="1" width="11.6640625" style="14" customWidth="1"/>
    <col min="2" max="2" width="9.5" style="14" customWidth="1"/>
    <col min="3" max="3" width="27.33203125" style="14" customWidth="1"/>
    <col min="4" max="4" width="19.1640625" style="14" customWidth="1"/>
    <col min="5" max="5" width="27.5" style="14" bestFit="1" customWidth="1"/>
    <col min="6" max="6" width="72.5" style="14" customWidth="1"/>
    <col min="7" max="7" width="64.6640625" style="14" customWidth="1"/>
    <col min="8" max="8" width="134.5" style="14" customWidth="1"/>
    <col min="9" max="24" width="8.6640625" style="14" customWidth="1"/>
    <col min="25"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28" t="s">
        <v>71</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75"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72</v>
      </c>
      <c r="C7" s="104" t="s">
        <v>73</v>
      </c>
      <c r="D7" s="104" t="s">
        <v>74</v>
      </c>
      <c r="E7" s="104" t="s">
        <v>75</v>
      </c>
      <c r="F7" s="104" t="s">
        <v>76</v>
      </c>
      <c r="G7" s="104" t="s">
        <v>77</v>
      </c>
      <c r="H7" s="104" t="s">
        <v>78</v>
      </c>
      <c r="I7" s="18"/>
      <c r="J7" s="18"/>
      <c r="K7" s="18"/>
      <c r="L7" s="18"/>
      <c r="M7" s="18"/>
      <c r="N7" s="18"/>
      <c r="O7" s="18"/>
      <c r="P7" s="18"/>
      <c r="Q7" s="18"/>
      <c r="R7" s="18"/>
      <c r="S7" s="18"/>
      <c r="T7" s="18"/>
      <c r="U7" s="18"/>
      <c r="V7" s="18"/>
      <c r="W7" s="18"/>
      <c r="X7" s="18"/>
      <c r="Y7" s="18"/>
    </row>
    <row r="8" spans="1:64" ht="18.25" customHeight="1">
      <c r="B8" s="102">
        <v>1</v>
      </c>
      <c r="C8" s="103" t="s">
        <v>480</v>
      </c>
      <c r="D8" s="53" t="s">
        <v>481</v>
      </c>
      <c r="E8" s="53" t="s">
        <v>425</v>
      </c>
      <c r="F8" s="123" t="s">
        <v>501</v>
      </c>
      <c r="G8" s="53" t="s">
        <v>480</v>
      </c>
      <c r="H8" s="143"/>
      <c r="I8" s="18"/>
      <c r="J8" s="18"/>
      <c r="K8" s="18"/>
      <c r="L8" s="18"/>
      <c r="M8" s="18"/>
      <c r="N8" s="18"/>
      <c r="O8" s="18"/>
      <c r="P8" s="18"/>
      <c r="Q8" s="18"/>
      <c r="R8" s="18"/>
      <c r="S8" s="18"/>
      <c r="T8" s="18"/>
      <c r="U8" s="18"/>
      <c r="V8" s="18"/>
      <c r="W8" s="18"/>
      <c r="X8" s="18"/>
      <c r="Y8" s="18"/>
    </row>
    <row r="9" spans="1:64" ht="18.25" customHeight="1">
      <c r="B9" s="51">
        <v>2</v>
      </c>
      <c r="C9" s="52" t="s">
        <v>483</v>
      </c>
      <c r="D9" s="53" t="s">
        <v>481</v>
      </c>
      <c r="E9" s="53" t="s">
        <v>444</v>
      </c>
      <c r="F9" s="123" t="s">
        <v>502</v>
      </c>
      <c r="G9" s="53" t="s">
        <v>484</v>
      </c>
      <c r="H9" s="101"/>
      <c r="I9" s="18"/>
      <c r="J9" s="18"/>
      <c r="K9" s="18"/>
      <c r="L9" s="18"/>
      <c r="M9" s="18"/>
      <c r="N9" s="18"/>
      <c r="O9" s="18"/>
      <c r="P9" s="18"/>
      <c r="Q9" s="18"/>
      <c r="R9" s="18"/>
      <c r="S9" s="18"/>
      <c r="T9" s="18"/>
      <c r="U9" s="18"/>
      <c r="V9" s="18"/>
      <c r="W9" s="18"/>
      <c r="X9" s="18"/>
      <c r="Y9" s="18"/>
    </row>
    <row r="10" spans="1:64" ht="18.25" customHeight="1">
      <c r="B10" s="51">
        <v>3</v>
      </c>
      <c r="C10" s="52" t="s">
        <v>485</v>
      </c>
      <c r="D10" s="53" t="s">
        <v>481</v>
      </c>
      <c r="E10" s="53" t="s">
        <v>444</v>
      </c>
      <c r="F10" s="123" t="s">
        <v>503</v>
      </c>
      <c r="G10" s="53" t="s">
        <v>486</v>
      </c>
      <c r="H10" s="101"/>
      <c r="I10" s="18"/>
      <c r="J10" s="18"/>
      <c r="K10" s="18"/>
      <c r="L10" s="18"/>
      <c r="M10" s="18"/>
      <c r="N10" s="18"/>
      <c r="O10" s="18"/>
      <c r="P10" s="18"/>
      <c r="Q10" s="18"/>
      <c r="R10" s="18"/>
      <c r="S10" s="18"/>
      <c r="T10" s="18"/>
      <c r="U10" s="18"/>
      <c r="V10" s="18"/>
      <c r="W10" s="18"/>
      <c r="X10" s="18"/>
      <c r="Y10" s="18"/>
    </row>
    <row r="11" spans="1:64" ht="18.25" customHeight="1">
      <c r="B11" s="51">
        <v>4</v>
      </c>
      <c r="C11" s="52" t="s">
        <v>487</v>
      </c>
      <c r="D11" s="53" t="s">
        <v>481</v>
      </c>
      <c r="E11" s="53" t="s">
        <v>444</v>
      </c>
      <c r="F11" s="123" t="s">
        <v>504</v>
      </c>
      <c r="G11" s="53" t="s">
        <v>488</v>
      </c>
      <c r="H11" s="101" t="s">
        <v>31</v>
      </c>
      <c r="I11" s="18"/>
      <c r="J11" s="18"/>
      <c r="K11" s="18"/>
      <c r="L11" s="18"/>
      <c r="M11" s="18"/>
      <c r="N11" s="18"/>
      <c r="O11" s="18"/>
      <c r="P11" s="18"/>
      <c r="Q11" s="18"/>
      <c r="R11" s="18"/>
      <c r="S11" s="18"/>
      <c r="T11" s="18"/>
      <c r="U11" s="18"/>
      <c r="V11" s="18"/>
      <c r="W11" s="18"/>
      <c r="X11" s="18"/>
      <c r="Y11" s="18"/>
    </row>
    <row r="12" spans="1:64" ht="18.25" customHeight="1">
      <c r="B12" s="51">
        <v>5</v>
      </c>
      <c r="C12" s="52" t="s">
        <v>489</v>
      </c>
      <c r="D12" s="53" t="s">
        <v>481</v>
      </c>
      <c r="E12" s="53" t="s">
        <v>444</v>
      </c>
      <c r="F12" s="123" t="s">
        <v>505</v>
      </c>
      <c r="G12" s="53" t="s">
        <v>490</v>
      </c>
      <c r="H12" s="101"/>
      <c r="I12" s="18"/>
      <c r="J12" s="18"/>
      <c r="K12" s="18"/>
      <c r="L12" s="18"/>
      <c r="M12" s="18"/>
      <c r="N12" s="18"/>
      <c r="O12" s="18"/>
      <c r="P12" s="18"/>
      <c r="Q12" s="18"/>
      <c r="R12" s="18"/>
      <c r="S12" s="18"/>
      <c r="T12" s="18"/>
      <c r="U12" s="18"/>
      <c r="V12" s="18"/>
      <c r="W12" s="18"/>
      <c r="X12" s="18"/>
      <c r="Y12" s="18"/>
    </row>
    <row r="13" spans="1:64" ht="18.25" customHeight="1">
      <c r="B13" s="51">
        <v>6</v>
      </c>
      <c r="C13" s="52" t="s">
        <v>507</v>
      </c>
      <c r="D13" s="53" t="s">
        <v>481</v>
      </c>
      <c r="E13" s="53" t="s">
        <v>429</v>
      </c>
      <c r="F13" s="123" t="s">
        <v>506</v>
      </c>
      <c r="G13" s="53" t="s">
        <v>508</v>
      </c>
      <c r="H13" s="101"/>
      <c r="I13" s="18"/>
      <c r="J13" s="18"/>
      <c r="K13" s="18"/>
      <c r="L13" s="18"/>
      <c r="M13" s="18"/>
      <c r="N13" s="18"/>
      <c r="O13" s="18"/>
      <c r="P13" s="18"/>
      <c r="Q13" s="18"/>
      <c r="R13" s="18"/>
      <c r="S13" s="18"/>
      <c r="T13" s="18"/>
      <c r="V13" s="18"/>
      <c r="W13" s="18"/>
      <c r="X13" s="18"/>
      <c r="Y13" s="18"/>
    </row>
    <row r="14" spans="1:64" ht="18.25" customHeight="1">
      <c r="B14" s="51">
        <v>7</v>
      </c>
      <c r="C14" s="52" t="s">
        <v>509</v>
      </c>
      <c r="D14" s="53" t="s">
        <v>481</v>
      </c>
      <c r="E14" s="53" t="s">
        <v>441</v>
      </c>
      <c r="F14" s="123" t="s">
        <v>510</v>
      </c>
      <c r="G14" s="53" t="s">
        <v>511</v>
      </c>
      <c r="H14" s="101"/>
      <c r="I14" s="18"/>
      <c r="J14" s="18"/>
      <c r="K14" s="18"/>
      <c r="L14" s="18"/>
      <c r="M14" s="18"/>
      <c r="N14" s="18"/>
      <c r="O14" s="18"/>
      <c r="P14" s="18"/>
      <c r="Q14" s="18"/>
      <c r="R14" s="18"/>
      <c r="S14" s="18"/>
      <c r="T14" s="18"/>
      <c r="U14" s="18"/>
      <c r="V14" s="18"/>
      <c r="W14" s="18"/>
      <c r="X14" s="18"/>
      <c r="Y14" s="18"/>
    </row>
    <row r="15" spans="1:64" ht="18.25" customHeight="1">
      <c r="B15" s="51">
        <v>8</v>
      </c>
      <c r="C15" s="52" t="s">
        <v>491</v>
      </c>
      <c r="D15" s="53" t="s">
        <v>481</v>
      </c>
      <c r="E15" s="53" t="s">
        <v>442</v>
      </c>
      <c r="F15" s="123" t="s">
        <v>512</v>
      </c>
      <c r="G15" s="53" t="s">
        <v>493</v>
      </c>
      <c r="H15" s="101"/>
      <c r="I15" s="18"/>
      <c r="J15" s="18"/>
      <c r="K15" s="18"/>
      <c r="L15" s="18"/>
      <c r="M15" s="18"/>
      <c r="N15" s="18"/>
      <c r="O15" s="18"/>
      <c r="P15" s="18"/>
      <c r="Q15" s="18"/>
      <c r="R15" s="18"/>
      <c r="S15" s="18"/>
      <c r="T15" s="18"/>
      <c r="U15" s="18"/>
      <c r="V15" s="18"/>
      <c r="W15" s="18"/>
      <c r="X15" s="18"/>
      <c r="Y15" s="18"/>
    </row>
    <row r="16" spans="1:64" ht="18.25" customHeight="1">
      <c r="B16" s="51">
        <v>9</v>
      </c>
      <c r="C16" s="52" t="s">
        <v>492</v>
      </c>
      <c r="D16" s="53" t="s">
        <v>481</v>
      </c>
      <c r="E16" s="53" t="s">
        <v>439</v>
      </c>
      <c r="F16" s="123" t="s">
        <v>513</v>
      </c>
      <c r="G16" s="53" t="s">
        <v>495</v>
      </c>
      <c r="H16" s="101"/>
      <c r="I16" s="18"/>
      <c r="J16" s="18"/>
      <c r="K16" s="18"/>
      <c r="L16" s="18"/>
      <c r="M16" s="18"/>
      <c r="N16" s="18"/>
      <c r="O16" s="18"/>
      <c r="P16" s="18"/>
      <c r="Q16" s="18"/>
      <c r="R16" s="18"/>
      <c r="S16" s="18"/>
      <c r="T16" s="18"/>
      <c r="U16" s="18"/>
      <c r="V16" s="18"/>
      <c r="W16" s="18"/>
      <c r="X16" s="18"/>
      <c r="Y16" s="18"/>
    </row>
    <row r="17" spans="2:25" ht="18.25" customHeight="1">
      <c r="B17" s="51">
        <v>10</v>
      </c>
      <c r="C17" s="52" t="s">
        <v>494</v>
      </c>
      <c r="D17" s="53" t="s">
        <v>481</v>
      </c>
      <c r="E17" s="53" t="s">
        <v>434</v>
      </c>
      <c r="F17" s="123" t="s">
        <v>514</v>
      </c>
      <c r="G17" s="53" t="s">
        <v>496</v>
      </c>
      <c r="H17" s="101"/>
      <c r="I17" s="18"/>
      <c r="J17" s="18"/>
      <c r="K17" s="18"/>
      <c r="L17" s="18"/>
      <c r="M17" s="18"/>
      <c r="N17" s="18"/>
      <c r="O17" s="18"/>
      <c r="P17" s="18"/>
      <c r="Q17" s="18"/>
      <c r="R17" s="18"/>
      <c r="S17" s="18"/>
      <c r="T17" s="18"/>
      <c r="U17" s="18"/>
      <c r="V17" s="18"/>
      <c r="W17" s="18"/>
      <c r="X17" s="18"/>
      <c r="Y17" s="18"/>
    </row>
    <row r="18" spans="2:25" ht="18.25"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79</v>
      </c>
      <c r="C45" s="56"/>
      <c r="D45" s="57">
        <f>COUNTA(F8:F42)</f>
        <v>10</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80</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C209" zoomScale="160" zoomScaleNormal="160" workbookViewId="0">
      <selection activeCell="D105" sqref="D105"/>
    </sheetView>
  </sheetViews>
  <sheetFormatPr baseColWidth="10" defaultColWidth="11.5" defaultRowHeight="13"/>
  <cols>
    <col min="1" max="1" width="6.33203125" style="84" customWidth="1"/>
    <col min="2" max="2" width="16.1640625" style="14" customWidth="1"/>
    <col min="3" max="3" width="64.1640625" style="14" customWidth="1"/>
    <col min="4" max="4" width="18.33203125" style="84" customWidth="1"/>
    <col min="5" max="5" width="6.3320312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4" width="12.33203125" style="14" customWidth="1"/>
    <col min="15"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 customHeight="1">
      <c r="A3" s="22"/>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5" customHeight="1">
      <c r="B7" s="18"/>
      <c r="C7" s="18"/>
      <c r="D7" s="18"/>
      <c r="E7" s="79"/>
      <c r="F7" s="18"/>
      <c r="G7" s="18"/>
      <c r="H7" s="18"/>
      <c r="I7" s="18"/>
      <c r="J7" s="18"/>
      <c r="K7" s="18"/>
      <c r="L7" s="18"/>
      <c r="M7" s="18"/>
      <c r="N7" s="18"/>
      <c r="O7" s="18"/>
    </row>
    <row r="8" spans="1:64" ht="1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30</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https://www.comunidad.madrid/hospital/centrodetransfusion/</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https://www.comunidad.madrid/hospital/centrodetransfusion/ciudadanos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https://www.comunidad.madrid/hospital/centrodetransfusion/profesionales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https://www.comunidad.madrid/hospital/centrodetransfusion/comunicación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https://www.comunidad.madrid/hospital/centrodetransfusion/nosotros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Oficina de attn. al donante</v>
      </c>
      <c r="C24" s="174" t="str" cm="1">
        <f t="array" ref="C24">IFERROR(INDEX('03.Muestra'!$F$8:$F$42,SMALL(IF("Página Web"='03.Muestra'!$D$8:$D$42,ROW('03.Muestra'!$F$8:$F$42)-MIN(ROW('03.Muestra'!$D$8:$D$42))+1,""),ROW()-18)),"")</f>
        <v>https://www.comunidad.madrid/hospital/centrodetransfusion/ciudadanos/oficina-atencion-donante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Buscador</v>
      </c>
      <c r="C25" s="174" t="str" cm="1">
        <f t="array" ref="C25">IFERROR(INDEX('03.Muestra'!$F$8:$F$42,SMALL(IF("Página Web"='03.Muestra'!$D$8:$D$42,ROW('03.Muestra'!$F$8:$F$42)-MIN(ROW('03.Muestra'!$D$8:$D$42))+1,""),ROW()-18)),"")</f>
        <v>https://www.comunidad.madrid/hospital/centrodetransfusion/buscar?search_api_fulltext=&amp;nombre=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Accesibilidad</v>
      </c>
      <c r="C26" s="174" t="str" cm="1">
        <f t="array" ref="C26">IFERROR(INDEX('03.Muestra'!$F$8:$F$42,SMALL(IF("Página Web"='03.Muestra'!$D$8:$D$42,ROW('03.Muestra'!$F$8:$F$42)-MIN(ROW('03.Muestra'!$D$8:$D$42))+1,""),ROW()-18)),"")</f>
        <v>https://www.comunidad.madrid/hospital/centrodetransfusion/declaracion-accesibilidad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Aviso legal</v>
      </c>
      <c r="C27" s="174" t="str" cm="1">
        <f t="array" ref="C27">IFERROR(INDEX('03.Muestra'!$F$8:$F$42,SMALL(IF("Página Web"='03.Muestra'!$D$8:$D$42,ROW('03.Muestra'!$F$8:$F$42)-MIN(ROW('03.Muestra'!$D$8:$D$42))+1,""),ROW()-18)),"")</f>
        <v>https://www.comunidad.madrid/hospital/centrodetransfusion/aviso-legal-privacidad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Mapa Web</v>
      </c>
      <c r="C28" s="174" t="str" cm="1">
        <f t="array" ref="C28">IFERROR(INDEX('03.Muestra'!$F$8:$F$42,SMALL(IF("Página Web"='03.Muestra'!$D$8:$D$42,ROW('03.Muestra'!$F$8:$F$42)-MIN(ROW('03.Muestra'!$D$8:$D$42))+1,""),ROW()-18)),"")</f>
        <v>https://www.comunidad.madrid/hospital/centrodetransfusion/sitemap</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https://www.comunidad.madrid/hospital/centrodetransfusion/</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https://www.comunidad.madrid/hospital/centrodetransfusion/ciudadanos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https://www.comunidad.madrid/hospital/centrodetransfusion/profesionales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https://www.comunidad.madrid/hospital/centrodetransfusion/comunicación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https://www.comunidad.madrid/hospital/centrodetransfusion/nosotros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Oficina de attn. al donante</v>
      </c>
      <c r="C62" s="175" t="str" cm="1">
        <f t="array" ref="C62">IFERROR(INDEX('03.Muestra'!$F$8:$F$42,SMALL(IF("Página Web"='03.Muestra'!$D$8:$D$42,ROW('03.Muestra'!$F$8:$F$42)-MIN(ROW('03.Muestra'!$D$8:$D$42))+1,""),ROW()-56)),"")</f>
        <v>https://www.comunidad.madrid/hospital/centrodetransfusion/ciudadanos/oficina-atencion-donante</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Buscador</v>
      </c>
      <c r="C63" s="175" t="str" cm="1">
        <f t="array" ref="C63">IFERROR(INDEX('03.Muestra'!$F$8:$F$42,SMALL(IF("Página Web"='03.Muestra'!$D$8:$D$42,ROW('03.Muestra'!$F$8:$F$42)-MIN(ROW('03.Muestra'!$D$8:$D$42))+1,""),ROW()-56)),"")</f>
        <v>https://www.comunidad.madrid/hospital/centrodetransfusion/buscar?search_api_fulltext=&amp;nombre=</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Accesibilidad</v>
      </c>
      <c r="C64" s="175" t="str" cm="1">
        <f t="array" ref="C64">IFERROR(INDEX('03.Muestra'!$F$8:$F$42,SMALL(IF("Página Web"='03.Muestra'!$D$8:$D$42,ROW('03.Muestra'!$F$8:$F$42)-MIN(ROW('03.Muestra'!$D$8:$D$42))+1,""),ROW()-56)),"")</f>
        <v>https://www.comunidad.madrid/hospital/centrodetransfusion/declaracion-accesibilidad</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Aviso legal</v>
      </c>
      <c r="C65" s="175" t="str" cm="1">
        <f t="array" ref="C65">IFERROR(INDEX('03.Muestra'!$F$8:$F$42,SMALL(IF("Página Web"='03.Muestra'!$D$8:$D$42,ROW('03.Muestra'!$F$8:$F$42)-MIN(ROW('03.Muestra'!$D$8:$D$42))+1,""),ROW()-56)),"")</f>
        <v>https://www.comunidad.madrid/hospital/centrodetransfusion/aviso-legal-privacidad</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Mapa Web</v>
      </c>
      <c r="C66" s="175" t="str" cm="1">
        <f t="array" ref="C66">IFERROR(INDEX('03.Muestra'!$F$8:$F$42,SMALL(IF("Página Web"='03.Muestra'!$D$8:$D$42,ROW('03.Muestra'!$F$8:$F$42)-MIN(ROW('03.Muestra'!$D$8:$D$42))+1,""),ROW()-56)),"")</f>
        <v>https://www.comunidad.madrid/hospital/centrodetransfusion/sitemap</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https://www.comunidad.madrid/hospital/centrodetransfusion/</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https://www.comunidad.madrid/hospital/centrodetransfusion/ciudadanos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https://www.comunidad.madrid/hospital/centrodetransfusion/profesionales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https://www.comunidad.madrid/hospital/centrodetransfusion/comunicación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https://www.comunidad.madrid/hospital/centrodetransfusion/nosotros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Oficina de attn. al donante</v>
      </c>
      <c r="C100" s="175" t="str" cm="1">
        <f t="array" ref="C100">IFERROR(INDEX('03.Muestra'!$F$8:$F$42,SMALL(IF("Página Web"='03.Muestra'!$D$8:$D$42,ROW('03.Muestra'!$F$8:$F$42)-MIN(ROW('03.Muestra'!$D$8:$D$42))+1,""),ROW()-94)),"")</f>
        <v>https://www.comunidad.madrid/hospital/centrodetransfusion/ciudadanos/oficina-atencion-donante</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Buscador</v>
      </c>
      <c r="C101" s="175" t="str" cm="1">
        <f t="array" ref="C101">IFERROR(INDEX('03.Muestra'!$F$8:$F$42,SMALL(IF("Página Web"='03.Muestra'!$D$8:$D$42,ROW('03.Muestra'!$F$8:$F$42)-MIN(ROW('03.Muestra'!$D$8:$D$42))+1,""),ROW()-94)),"")</f>
        <v>https://www.comunidad.madrid/hospital/centrodetransfusion/buscar?search_api_fulltext=&amp;nombre=</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Accesibilidad</v>
      </c>
      <c r="C102" s="175" t="str" cm="1">
        <f t="array" ref="C102">IFERROR(INDEX('03.Muestra'!$F$8:$F$42,SMALL(IF("Página Web"='03.Muestra'!$D$8:$D$42,ROW('03.Muestra'!$F$8:$F$42)-MIN(ROW('03.Muestra'!$D$8:$D$42))+1,""),ROW()-94)),"")</f>
        <v>https://www.comunidad.madrid/hospital/centrodetransfusion/declaracion-accesibilidad</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Aviso legal</v>
      </c>
      <c r="C103" s="175" t="str" cm="1">
        <f t="array" ref="C103">IFERROR(INDEX('03.Muestra'!$F$8:$F$42,SMALL(IF("Página Web"='03.Muestra'!$D$8:$D$42,ROW('03.Muestra'!$F$8:$F$42)-MIN(ROW('03.Muestra'!$D$8:$D$42))+1,""),ROW()-94)),"")</f>
        <v>https://www.comunidad.madrid/hospital/centrodetransfusion/aviso-legal-privacidad</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Mapa Web</v>
      </c>
      <c r="C104" s="175" t="str" cm="1">
        <f t="array" ref="C104">IFERROR(INDEX('03.Muestra'!$F$8:$F$42,SMALL(IF("Página Web"='03.Muestra'!$D$8:$D$42,ROW('03.Muestra'!$F$8:$F$42)-MIN(ROW('03.Muestra'!$D$8:$D$42))+1,""),ROW()-94)),"")</f>
        <v>https://www.comunidad.madrid/hospital/centrodetransfusion/sitemap</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2" zoomScale="131" zoomScaleNormal="131" workbookViewId="0">
      <selection activeCell="D713" sqref="D713"/>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110</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190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https://www.comunidad.madrid/hospital/centrodetransfusion/</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https://www.comunidad.madrid/hospital/centrodetransfusion/ciudadanos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https://www.comunidad.madrid/hospital/centrodetransfusion/profesionales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https://www.comunidad.madrid/hospital/centrodetransfusion/comunicación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https://www.comunidad.madrid/hospital/centrodetransfusion/nosotros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Oficina de attn. al donante</v>
      </c>
      <c r="C24" s="85" t="str" cm="1">
        <f t="array" ref="C24">IFERROR(INDEX('03.Muestra'!$F$8:$F$42,SMALL(IF("Página Web"='03.Muestra'!$D$8:$D$42,ROW('03.Muestra'!$F$8:$F$42)-MIN(ROW('03.Muestra'!$D$8:$D$42))+1,""),ROW()-18)),"")</f>
        <v>https://www.comunidad.madrid/hospital/centrodetransfusion/ciudadanos/oficina-atencion-donante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https://www.comunidad.madrid/hospital/centrodetransfusion/buscar?search_api_fulltext=&amp;nombre=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https://www.comunidad.madrid/hospital/centrodetransfusion/declaracion-accesibilidad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https://www.comunidad.madrid/hospital/centrodetransfusion/aviso-legal-privacidad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https://www.comunidad.madrid/hospital/centrodetransfusion/sitemap</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https://www.comunidad.madrid/hospital/centrodetransfusion/</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https://www.comunidad.madrid/hospital/centrodetransfusion/ciudadanos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https://www.comunidad.madrid/hospital/centrodetransfusion/profesionales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https://www.comunidad.madrid/hospital/centrodetransfusion/comunicación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https://www.comunidad.madrid/hospital/centrodetransfusion/nosotros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Oficina de attn. al donante</v>
      </c>
      <c r="C62" s="85" t="str" cm="1">
        <f t="array" ref="C62">IFERROR(INDEX('03.Muestra'!$F$8:$F$42,SMALL(IF("Página Web"='03.Muestra'!$D$8:$D$42,ROW('03.Muestra'!$F$8:$F$42)-MIN(ROW('03.Muestra'!$D$8:$D$42))+1,""),ROW()-56)),"")</f>
        <v>https://www.comunidad.madrid/hospital/centrodetransfusion/ciudadanos/oficina-atencion-donante</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https://www.comunidad.madrid/hospital/centrodetransfusion/buscar?search_api_fulltext=&amp;nombre=</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https://www.comunidad.madrid/hospital/centrodetransfusion/declaracion-accesibilidad</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https://www.comunidad.madrid/hospital/centrodetransfusion/aviso-legal-privacidad</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https://www.comunidad.madrid/hospital/centrodetransfusion/sitemap</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https://www.comunidad.madrid/hospital/centrodetransfusion/</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https://www.comunidad.madrid/hospital/centrodetransfusion/ciudadanos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https://www.comunidad.madrid/hospital/centrodetransfusion/profesionales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https://www.comunidad.madrid/hospital/centrodetransfusion/comunicación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https://www.comunidad.madrid/hospital/centrodetransfusion/nosotros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Oficina de attn. al donante</v>
      </c>
      <c r="C100" s="85" t="str" cm="1">
        <f t="array" ref="C100">IFERROR(INDEX('03.Muestra'!$F$8:$F$42,SMALL(IF("Página Web"='03.Muestra'!$D$8:$D$42,ROW('03.Muestra'!$F$8:$F$42)-MIN(ROW('03.Muestra'!$D$8:$D$42))+1,""),ROW()-94)),"")</f>
        <v>https://www.comunidad.madrid/hospital/centrodetransfusion/ciudadanos/oficina-atencion-donante</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https://www.comunidad.madrid/hospital/centrodetransfusion/buscar?search_api_fulltext=&amp;nombre=</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https://www.comunidad.madrid/hospital/centrodetransfusion/declaracion-accesibilidad</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https://www.comunidad.madrid/hospital/centrodetransfusion/aviso-legal-privacidad</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https://www.comunidad.madrid/hospital/centrodetransfusion/sitemap</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https://www.comunidad.madrid/hospital/centrodetransfusion/</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https://www.comunidad.madrid/hospital/centrodetransfusion/ciudadanos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https://www.comunidad.madrid/hospital/centrodetransfusion/profesionales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https://www.comunidad.madrid/hospital/centrodetransfusion/comunicación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https://www.comunidad.madrid/hospital/centrodetransfusion/nosotros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Oficina de attn. al donante</v>
      </c>
      <c r="C138" s="85" t="str" cm="1">
        <f t="array" ref="C138">IFERROR(INDEX('03.Muestra'!$F$8:$F$42,SMALL(IF("Página Web"='03.Muestra'!$D$8:$D$42,ROW('03.Muestra'!$F$8:$F$42)-MIN(ROW('03.Muestra'!$D$8:$D$42))+1,""),ROW()-132)),"")</f>
        <v>https://www.comunidad.madrid/hospital/centrodetransfusion/ciudadanos/oficina-atencion-donante</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https://www.comunidad.madrid/hospital/centrodetransfusion/buscar?search_api_fulltext=&amp;nombre=</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https://www.comunidad.madrid/hospital/centrodetransfusion/declaracion-accesibilidad</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https://www.comunidad.madrid/hospital/centrodetransfusion/aviso-legal-privacidad</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https://www.comunidad.madrid/hospital/centrodetransfusion/sitemap</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https://www.comunidad.madrid/hospital/centrodetransfusion/</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https://www.comunidad.madrid/hospital/centrodetransfusion/ciudadanos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https://www.comunidad.madrid/hospital/centrodetransfusion/profesionales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https://www.comunidad.madrid/hospital/centrodetransfusion/comunicación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https://www.comunidad.madrid/hospital/centrodetransfusion/nosotros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Oficina de attn. al donante</v>
      </c>
      <c r="C176" s="85" t="str" cm="1">
        <f t="array" ref="C176">IFERROR(INDEX('03.Muestra'!$F$8:$F$42,SMALL(IF("Página Web"='03.Muestra'!$D$8:$D$42,ROW('03.Muestra'!$F$8:$F$42)-MIN(ROW('03.Muestra'!$D$8:$D$42))+1,""),ROW()-170)),"")</f>
        <v>https://www.comunidad.madrid/hospital/centrodetransfusion/ciudadanos/oficina-atencion-donante</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https://www.comunidad.madrid/hospital/centrodetransfusion/buscar?search_api_fulltext=&amp;nombre=</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https://www.comunidad.madrid/hospital/centrodetransfusion/declaracion-accesibilidad</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https://www.comunidad.madrid/hospital/centrodetransfusion/aviso-legal-privacidad</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https://www.comunidad.madrid/hospital/centrodetransfusion/sitemap</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https://www.comunidad.madrid/hospital/centrodetransfusion/</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https://www.comunidad.madrid/hospital/centrodetransfusion/ciudadanos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https://www.comunidad.madrid/hospital/centrodetransfusion/profesionales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https://www.comunidad.madrid/hospital/centrodetransfusion/comunicación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https://www.comunidad.madrid/hospital/centrodetransfusion/nosotros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Oficina de attn. al donante</v>
      </c>
      <c r="C214" s="85" t="str" cm="1">
        <f t="array" ref="C214">IFERROR(INDEX('03.Muestra'!$F$8:$F$42,SMALL(IF("Página Web"='03.Muestra'!$D$8:$D$42,ROW('03.Muestra'!$F$8:$F$42)-MIN(ROW('03.Muestra'!$D$8:$D$42))+1,""),ROW()-208)),"")</f>
        <v>https://www.comunidad.madrid/hospital/centrodetransfusion/ciudadanos/oficina-atencion-donante</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Buscador</v>
      </c>
      <c r="C215" s="85" t="str" cm="1">
        <f t="array" ref="C215">IFERROR(INDEX('03.Muestra'!$F$8:$F$42,SMALL(IF("Página Web"='03.Muestra'!$D$8:$D$42,ROW('03.Muestra'!$F$8:$F$42)-MIN(ROW('03.Muestra'!$D$8:$D$42))+1,""),ROW()-208)),"")</f>
        <v>https://www.comunidad.madrid/hospital/centrodetransfusion/buscar?search_api_fulltext=&amp;nombre=</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https://www.comunidad.madrid/hospital/centrodetransfusion/declaracion-accesibilidad</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https://www.comunidad.madrid/hospital/centrodetransfusion/aviso-legal-privacidad</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https://www.comunidad.madrid/hospital/centrodetransfusion/sitemap</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https://www.comunidad.madrid/hospital/centrodetransfusion/</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https://www.comunidad.madrid/hospital/centrodetransfusion/ciudadanos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https://www.comunidad.madrid/hospital/centrodetransfusion/profesionales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https://www.comunidad.madrid/hospital/centrodetransfusion/comunicación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https://www.comunidad.madrid/hospital/centrodetransfusion/nosotros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Oficina de attn. al donante</v>
      </c>
      <c r="C252" s="85" t="str" cm="1">
        <f t="array" ref="C252">IFERROR(INDEX('03.Muestra'!$F$8:$F$42,SMALL(IF("Página Web"='03.Muestra'!$D$8:$D$42,ROW('03.Muestra'!$F$8:$F$42)-MIN(ROW('03.Muestra'!$D$8:$D$42))+1,""),ROW()-246)),"")</f>
        <v>https://www.comunidad.madrid/hospital/centrodetransfusion/ciudadanos/oficina-atencion-donante</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Buscador</v>
      </c>
      <c r="C253" s="85" t="str" cm="1">
        <f t="array" ref="C253">IFERROR(INDEX('03.Muestra'!$F$8:$F$42,SMALL(IF("Página Web"='03.Muestra'!$D$8:$D$42,ROW('03.Muestra'!$F$8:$F$42)-MIN(ROW('03.Muestra'!$D$8:$D$42))+1,""),ROW()-246)),"")</f>
        <v>https://www.comunidad.madrid/hospital/centrodetransfusion/buscar?search_api_fulltext=&amp;nombre=</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Accesibilidad</v>
      </c>
      <c r="C254" s="85" t="str" cm="1">
        <f t="array" ref="C254">IFERROR(INDEX('03.Muestra'!$F$8:$F$42,SMALL(IF("Página Web"='03.Muestra'!$D$8:$D$42,ROW('03.Muestra'!$F$8:$F$42)-MIN(ROW('03.Muestra'!$D$8:$D$42))+1,""),ROW()-246)),"")</f>
        <v>https://www.comunidad.madrid/hospital/centrodetransfusion/declaracion-accesibilidad</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https://www.comunidad.madrid/hospital/centrodetransfusion/aviso-legal-privacidad</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Web</v>
      </c>
      <c r="C256" s="85" t="str" cm="1">
        <f t="array" ref="C256">IFERROR(INDEX('03.Muestra'!$F$8:$F$42,SMALL(IF("Página Web"='03.Muestra'!$D$8:$D$42,ROW('03.Muestra'!$F$8:$F$42)-MIN(ROW('03.Muestra'!$D$8:$D$42))+1,""),ROW()-246)),"")</f>
        <v>https://www.comunidad.madrid/hospital/centrodetransfusion/sitemap</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https://www.comunidad.madrid/hospital/centrodetransfusion/</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https://www.comunidad.madrid/hospital/centrodetransfusion/ciudadanos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https://www.comunidad.madrid/hospital/centrodetransfusion/profesionales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https://www.comunidad.madrid/hospital/centrodetransfusion/comunicación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https://www.comunidad.madrid/hospital/centrodetransfusion/nosotros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Oficina de attn. al donante</v>
      </c>
      <c r="C290" s="85" t="str" cm="1">
        <f t="array" ref="C290">IFERROR(INDEX('03.Muestra'!$F$8:$F$42,SMALL(IF("Página Web"='03.Muestra'!$D$8:$D$42,ROW('03.Muestra'!$F$8:$F$42)-MIN(ROW('03.Muestra'!$D$8:$D$42))+1,""),ROW()-284)),"")</f>
        <v>https://www.comunidad.madrid/hospital/centrodetransfusion/ciudadanos/oficina-atencion-donante</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Buscador</v>
      </c>
      <c r="C291" s="85" t="str" cm="1">
        <f t="array" ref="C291">IFERROR(INDEX('03.Muestra'!$F$8:$F$42,SMALL(IF("Página Web"='03.Muestra'!$D$8:$D$42,ROW('03.Muestra'!$F$8:$F$42)-MIN(ROW('03.Muestra'!$D$8:$D$42))+1,""),ROW()-284)),"")</f>
        <v>https://www.comunidad.madrid/hospital/centrodetransfusion/buscar?search_api_fulltext=&amp;nombre=</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Accesibilidad</v>
      </c>
      <c r="C292" s="85" t="str" cm="1">
        <f t="array" ref="C292">IFERROR(INDEX('03.Muestra'!$F$8:$F$42,SMALL(IF("Página Web"='03.Muestra'!$D$8:$D$42,ROW('03.Muestra'!$F$8:$F$42)-MIN(ROW('03.Muestra'!$D$8:$D$42))+1,""),ROW()-284)),"")</f>
        <v>https://www.comunidad.madrid/hospital/centrodetransfusion/declaracion-accesibilidad</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https://www.comunidad.madrid/hospital/centrodetransfusion/aviso-legal-privacidad</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Web</v>
      </c>
      <c r="C294" s="85" t="str" cm="1">
        <f t="array" ref="C294">IFERROR(INDEX('03.Muestra'!$F$8:$F$42,SMALL(IF("Página Web"='03.Muestra'!$D$8:$D$42,ROW('03.Muestra'!$F$8:$F$42)-MIN(ROW('03.Muestra'!$D$8:$D$42))+1,""),ROW()-284)),"")</f>
        <v>https://www.comunidad.madrid/hospital/centrodetransfusion/sitemap</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https://www.comunidad.madrid/hospital/centrodetransfusion/</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https://www.comunidad.madrid/hospital/centrodetransfusion/ciudadanos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https://www.comunidad.madrid/hospital/centrodetransfusion/profesionales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https://www.comunidad.madrid/hospital/centrodetransfusion/comunicación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https://www.comunidad.madrid/hospital/centrodetransfusion/nosotros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Oficina de attn. al donante</v>
      </c>
      <c r="C328" s="85" t="str" cm="1">
        <f t="array" ref="C328">IFERROR(INDEX('03.Muestra'!$F$8:$F$42,SMALL(IF("Página Web"='03.Muestra'!$D$8:$D$42,ROW('03.Muestra'!$F$8:$F$42)-MIN(ROW('03.Muestra'!$D$8:$D$42))+1,""),ROW()-322)),"")</f>
        <v>https://www.comunidad.madrid/hospital/centrodetransfusion/ciudadanos/oficina-atencion-donante</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Buscador</v>
      </c>
      <c r="C329" s="85" t="str" cm="1">
        <f t="array" ref="C329">IFERROR(INDEX('03.Muestra'!$F$8:$F$42,SMALL(IF("Página Web"='03.Muestra'!$D$8:$D$42,ROW('03.Muestra'!$F$8:$F$42)-MIN(ROW('03.Muestra'!$D$8:$D$42))+1,""),ROW()-322)),"")</f>
        <v>https://www.comunidad.madrid/hospital/centrodetransfusion/buscar?search_api_fulltext=&amp;nombre=</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Accesibilidad</v>
      </c>
      <c r="C330" s="85" t="str" cm="1">
        <f t="array" ref="C330">IFERROR(INDEX('03.Muestra'!$F$8:$F$42,SMALL(IF("Página Web"='03.Muestra'!$D$8:$D$42,ROW('03.Muestra'!$F$8:$F$42)-MIN(ROW('03.Muestra'!$D$8:$D$42))+1,""),ROW()-322)),"")</f>
        <v>https://www.comunidad.madrid/hospital/centrodetransfusion/declaracion-accesibilidad</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https://www.comunidad.madrid/hospital/centrodetransfusion/aviso-legal-privacidad</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Web</v>
      </c>
      <c r="C332" s="85" t="str" cm="1">
        <f t="array" ref="C332">IFERROR(INDEX('03.Muestra'!$F$8:$F$42,SMALL(IF("Página Web"='03.Muestra'!$D$8:$D$42,ROW('03.Muestra'!$F$8:$F$42)-MIN(ROW('03.Muestra'!$D$8:$D$42))+1,""),ROW()-322)),"")</f>
        <v>https://www.comunidad.madrid/hospital/centrodetransfusion/sitemap</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https://www.comunidad.madrid/hospital/centrodetransfusion/</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https://www.comunidad.madrid/hospital/centrodetransfusion/ciudadanos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https://www.comunidad.madrid/hospital/centrodetransfusion/profesionales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https://www.comunidad.madrid/hospital/centrodetransfusion/comunicación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https://www.comunidad.madrid/hospital/centrodetransfusion/nosotros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Oficina de attn. al donante</v>
      </c>
      <c r="C366" s="85" t="str" cm="1">
        <f t="array" ref="C366">IFERROR(INDEX('03.Muestra'!$F$8:$F$42,SMALL(IF("Página Web"='03.Muestra'!$D$8:$D$42,ROW('03.Muestra'!$F$8:$F$42)-MIN(ROW('03.Muestra'!$D$8:$D$42))+1,""),ROW()-360)),"")</f>
        <v>https://www.comunidad.madrid/hospital/centrodetransfusion/ciudadanos/oficina-atencion-donante</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Buscador</v>
      </c>
      <c r="C367" s="85" t="str" cm="1">
        <f t="array" ref="C367">IFERROR(INDEX('03.Muestra'!$F$8:$F$42,SMALL(IF("Página Web"='03.Muestra'!$D$8:$D$42,ROW('03.Muestra'!$F$8:$F$42)-MIN(ROW('03.Muestra'!$D$8:$D$42))+1,""),ROW()-360)),"")</f>
        <v>https://www.comunidad.madrid/hospital/centrodetransfusion/buscar?search_api_fulltext=&amp;nombre=</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Accesibilidad</v>
      </c>
      <c r="C368" s="85" t="str" cm="1">
        <f t="array" ref="C368">IFERROR(INDEX('03.Muestra'!$F$8:$F$42,SMALL(IF("Página Web"='03.Muestra'!$D$8:$D$42,ROW('03.Muestra'!$F$8:$F$42)-MIN(ROW('03.Muestra'!$D$8:$D$42))+1,""),ROW()-360)),"")</f>
        <v>https://www.comunidad.madrid/hospital/centrodetransfusion/declaracion-accesibilidad</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https://www.comunidad.madrid/hospital/centrodetransfusion/aviso-legal-privacidad</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Web</v>
      </c>
      <c r="C370" s="85" t="str" cm="1">
        <f t="array" ref="C370">IFERROR(INDEX('03.Muestra'!$F$8:$F$42,SMALL(IF("Página Web"='03.Muestra'!$D$8:$D$42,ROW('03.Muestra'!$F$8:$F$42)-MIN(ROW('03.Muestra'!$D$8:$D$42))+1,""),ROW()-360)),"")</f>
        <v>https://www.comunidad.madrid/hospital/centrodetransfusion/sitemap</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https://www.comunidad.madrid/hospital/centrodetransfusion/</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https://www.comunidad.madrid/hospital/centrodetransfusion/ciudadanos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https://www.comunidad.madrid/hospital/centrodetransfusion/profesionales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https://www.comunidad.madrid/hospital/centrodetransfusion/comunicación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https://www.comunidad.madrid/hospital/centrodetransfusion/nosotros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Oficina de attn. al donante</v>
      </c>
      <c r="C404" s="85" t="str" cm="1">
        <f t="array" ref="C404">IFERROR(INDEX('03.Muestra'!$F$8:$F$42,SMALL(IF("Página Web"='03.Muestra'!$D$8:$D$42,ROW('03.Muestra'!$F$8:$F$42)-MIN(ROW('03.Muestra'!$D$8:$D$42))+1,""),ROW()-398)),"")</f>
        <v>https://www.comunidad.madrid/hospital/centrodetransfusion/ciudadanos/oficina-atencion-donante</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Buscador</v>
      </c>
      <c r="C405" s="85" t="str" cm="1">
        <f t="array" ref="C405">IFERROR(INDEX('03.Muestra'!$F$8:$F$42,SMALL(IF("Página Web"='03.Muestra'!$D$8:$D$42,ROW('03.Muestra'!$F$8:$F$42)-MIN(ROW('03.Muestra'!$D$8:$D$42))+1,""),ROW()-398)),"")</f>
        <v>https://www.comunidad.madrid/hospital/centrodetransfusion/buscar?search_api_fulltext=&amp;nombre=</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Accesibilidad</v>
      </c>
      <c r="C406" s="85" t="str" cm="1">
        <f t="array" ref="C406">IFERROR(INDEX('03.Muestra'!$F$8:$F$42,SMALL(IF("Página Web"='03.Muestra'!$D$8:$D$42,ROW('03.Muestra'!$F$8:$F$42)-MIN(ROW('03.Muestra'!$D$8:$D$42))+1,""),ROW()-398)),"")</f>
        <v>https://www.comunidad.madrid/hospital/centrodetransfusion/declaracion-accesibilidad</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https://www.comunidad.madrid/hospital/centrodetransfusion/aviso-legal-privacidad</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Web</v>
      </c>
      <c r="C408" s="85" t="str" cm="1">
        <f t="array" ref="C408">IFERROR(INDEX('03.Muestra'!$F$8:$F$42,SMALL(IF("Página Web"='03.Muestra'!$D$8:$D$42,ROW('03.Muestra'!$F$8:$F$42)-MIN(ROW('03.Muestra'!$D$8:$D$42))+1,""),ROW()-398)),"")</f>
        <v>https://www.comunidad.madrid/hospital/centrodetransfusion/sitemap</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https://www.comunidad.madrid/hospital/centrodetransfusion/</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https://www.comunidad.madrid/hospital/centrodetransfusion/ciudadanos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https://www.comunidad.madrid/hospital/centrodetransfusion/profesionales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https://www.comunidad.madrid/hospital/centrodetransfusion/comunicación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https://www.comunidad.madrid/hospital/centrodetransfusion/nosotros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Oficina de attn. al donante</v>
      </c>
      <c r="C442" s="85" t="str" cm="1">
        <f t="array" ref="C442">IFERROR(INDEX('03.Muestra'!$F$8:$F$42,SMALL(IF("Página Web"='03.Muestra'!$D$8:$D$42,ROW('03.Muestra'!$F$8:$F$42)-MIN(ROW('03.Muestra'!$D$8:$D$42))+1,""),ROW()-436)),"")</f>
        <v>https://www.comunidad.madrid/hospital/centrodetransfusion/ciudadanos/oficina-atencion-donante</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Buscador</v>
      </c>
      <c r="C443" s="85" t="str" cm="1">
        <f t="array" ref="C443">IFERROR(INDEX('03.Muestra'!$F$8:$F$42,SMALL(IF("Página Web"='03.Muestra'!$D$8:$D$42,ROW('03.Muestra'!$F$8:$F$42)-MIN(ROW('03.Muestra'!$D$8:$D$42))+1,""),ROW()-436)),"")</f>
        <v>https://www.comunidad.madrid/hospital/centrodetransfusion/buscar?search_api_fulltext=&amp;nombre=</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Accesibilidad</v>
      </c>
      <c r="C444" s="85" t="str" cm="1">
        <f t="array" ref="C444">IFERROR(INDEX('03.Muestra'!$F$8:$F$42,SMALL(IF("Página Web"='03.Muestra'!$D$8:$D$42,ROW('03.Muestra'!$F$8:$F$42)-MIN(ROW('03.Muestra'!$D$8:$D$42))+1,""),ROW()-436)),"")</f>
        <v>https://www.comunidad.madrid/hospital/centrodetransfusion/declaracion-accesibilidad</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https://www.comunidad.madrid/hospital/centrodetransfusion/aviso-legal-privacidad</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Web</v>
      </c>
      <c r="C446" s="85" t="str" cm="1">
        <f t="array" ref="C446">IFERROR(INDEX('03.Muestra'!$F$8:$F$42,SMALL(IF("Página Web"='03.Muestra'!$D$8:$D$42,ROW('03.Muestra'!$F$8:$F$42)-MIN(ROW('03.Muestra'!$D$8:$D$42))+1,""),ROW()-436)),"")</f>
        <v>https://www.comunidad.madrid/hospital/centrodetransfusion/sitemap</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https://www.comunidad.madrid/hospital/centrodetransfusion/</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https://www.comunidad.madrid/hospital/centrodetransfusion/ciudadanos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https://www.comunidad.madrid/hospital/centrodetransfusion/profesionales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https://www.comunidad.madrid/hospital/centrodetransfusion/comunicación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https://www.comunidad.madrid/hospital/centrodetransfusion/nosotros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Oficina de attn. al donante</v>
      </c>
      <c r="C480" s="85" t="str" cm="1">
        <f t="array" ref="C480">IFERROR(INDEX('03.Muestra'!$F$8:$F$42,SMALL(IF("Página Web"='03.Muestra'!$D$8:$D$42,ROW('03.Muestra'!$F$8:$F$42)-MIN(ROW('03.Muestra'!$D$8:$D$42))+1,""),ROW()-474)),"")</f>
        <v>https://www.comunidad.madrid/hospital/centrodetransfusion/ciudadanos/oficina-atencion-donante</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Buscador</v>
      </c>
      <c r="C481" s="85" t="str" cm="1">
        <f t="array" ref="C481">IFERROR(INDEX('03.Muestra'!$F$8:$F$42,SMALL(IF("Página Web"='03.Muestra'!$D$8:$D$42,ROW('03.Muestra'!$F$8:$F$42)-MIN(ROW('03.Muestra'!$D$8:$D$42))+1,""),ROW()-474)),"")</f>
        <v>https://www.comunidad.madrid/hospital/centrodetransfusion/buscar?search_api_fulltext=&amp;nombre=</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Accesibilidad</v>
      </c>
      <c r="C482" s="85" t="str" cm="1">
        <f t="array" ref="C482">IFERROR(INDEX('03.Muestra'!$F$8:$F$42,SMALL(IF("Página Web"='03.Muestra'!$D$8:$D$42,ROW('03.Muestra'!$F$8:$F$42)-MIN(ROW('03.Muestra'!$D$8:$D$42))+1,""),ROW()-474)),"")</f>
        <v>https://www.comunidad.madrid/hospital/centrodetransfusion/declaracion-accesibilidad</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https://www.comunidad.madrid/hospital/centrodetransfusion/aviso-legal-privacidad</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Web</v>
      </c>
      <c r="C484" s="85" t="str" cm="1">
        <f t="array" ref="C484">IFERROR(INDEX('03.Muestra'!$F$8:$F$42,SMALL(IF("Página Web"='03.Muestra'!$D$8:$D$42,ROW('03.Muestra'!$F$8:$F$42)-MIN(ROW('03.Muestra'!$D$8:$D$42))+1,""),ROW()-474)),"")</f>
        <v>https://www.comunidad.madrid/hospital/centrodetransfusion/sitemap</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https://www.comunidad.madrid/hospital/centrodetransfusion/</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https://www.comunidad.madrid/hospital/centrodetransfusion/ciudadanos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https://www.comunidad.madrid/hospital/centrodetransfusion/profesionales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https://www.comunidad.madrid/hospital/centrodetransfusion/comunicación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https://www.comunidad.madrid/hospital/centrodetransfusion/nosotros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Oficina de attn. al donante</v>
      </c>
      <c r="C518" s="85" t="str" cm="1">
        <f t="array" ref="C518">IFERROR(INDEX('03.Muestra'!$F$8:$F$42,SMALL(IF("Página Web"='03.Muestra'!$D$8:$D$42,ROW('03.Muestra'!$F$8:$F$42)-MIN(ROW('03.Muestra'!$D$8:$D$42))+1,""),ROW()-512)),"")</f>
        <v>https://www.comunidad.madrid/hospital/centrodetransfusion/ciudadanos/oficina-atencion-donante</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Buscador</v>
      </c>
      <c r="C519" s="85" t="str" cm="1">
        <f t="array" ref="C519">IFERROR(INDEX('03.Muestra'!$F$8:$F$42,SMALL(IF("Página Web"='03.Muestra'!$D$8:$D$42,ROW('03.Muestra'!$F$8:$F$42)-MIN(ROW('03.Muestra'!$D$8:$D$42))+1,""),ROW()-512)),"")</f>
        <v>https://www.comunidad.madrid/hospital/centrodetransfusion/buscar?search_api_fulltext=&amp;nombre=</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Accesibilidad</v>
      </c>
      <c r="C520" s="85" t="str" cm="1">
        <f t="array" ref="C520">IFERROR(INDEX('03.Muestra'!$F$8:$F$42,SMALL(IF("Página Web"='03.Muestra'!$D$8:$D$42,ROW('03.Muestra'!$F$8:$F$42)-MIN(ROW('03.Muestra'!$D$8:$D$42))+1,""),ROW()-512)),"")</f>
        <v>https://www.comunidad.madrid/hospital/centrodetransfusion/declaracion-accesibilidad</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https://www.comunidad.madrid/hospital/centrodetransfusion/aviso-legal-privacidad</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Web</v>
      </c>
      <c r="C522" s="85" t="str" cm="1">
        <f t="array" ref="C522">IFERROR(INDEX('03.Muestra'!$F$8:$F$42,SMALL(IF("Página Web"='03.Muestra'!$D$8:$D$42,ROW('03.Muestra'!$F$8:$F$42)-MIN(ROW('03.Muestra'!$D$8:$D$42))+1,""),ROW()-512)),"")</f>
        <v>https://www.comunidad.madrid/hospital/centrodetransfusion/sitemap</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https://www.comunidad.madrid/hospital/centrodetransfusion/</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https://www.comunidad.madrid/hospital/centrodetransfusion/ciudadanos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https://www.comunidad.madrid/hospital/centrodetransfusion/profesionales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https://www.comunidad.madrid/hospital/centrodetransfusion/comunicación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https://www.comunidad.madrid/hospital/centrodetransfusion/nosotros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Oficina de attn. al donante</v>
      </c>
      <c r="C556" s="85" t="str" cm="1">
        <f t="array" ref="C556">IFERROR(INDEX('03.Muestra'!$F$8:$F$42,SMALL(IF("Página Web"='03.Muestra'!$D$8:$D$42,ROW('03.Muestra'!$F$8:$F$42)-MIN(ROW('03.Muestra'!$D$8:$D$42))+1,""),ROW()-550)),"")</f>
        <v>https://www.comunidad.madrid/hospital/centrodetransfusion/ciudadanos/oficina-atencion-donante</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Buscador</v>
      </c>
      <c r="C557" s="85" t="str" cm="1">
        <f t="array" ref="C557">IFERROR(INDEX('03.Muestra'!$F$8:$F$42,SMALL(IF("Página Web"='03.Muestra'!$D$8:$D$42,ROW('03.Muestra'!$F$8:$F$42)-MIN(ROW('03.Muestra'!$D$8:$D$42))+1,""),ROW()-550)),"")</f>
        <v>https://www.comunidad.madrid/hospital/centrodetransfusion/buscar?search_api_fulltext=&amp;nombre=</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Accesibilidad</v>
      </c>
      <c r="C558" s="85" t="str" cm="1">
        <f t="array" ref="C558">IFERROR(INDEX('03.Muestra'!$F$8:$F$42,SMALL(IF("Página Web"='03.Muestra'!$D$8:$D$42,ROW('03.Muestra'!$F$8:$F$42)-MIN(ROW('03.Muestra'!$D$8:$D$42))+1,""),ROW()-550)),"")</f>
        <v>https://www.comunidad.madrid/hospital/centrodetransfusion/declaracion-accesibilidad</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https://www.comunidad.madrid/hospital/centrodetransfusion/aviso-legal-privacidad</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Web</v>
      </c>
      <c r="C560" s="85" t="str" cm="1">
        <f t="array" ref="C560">IFERROR(INDEX('03.Muestra'!$F$8:$F$42,SMALL(IF("Página Web"='03.Muestra'!$D$8:$D$42,ROW('03.Muestra'!$F$8:$F$42)-MIN(ROW('03.Muestra'!$D$8:$D$42))+1,""),ROW()-550)),"")</f>
        <v>https://www.comunidad.madrid/hospital/centrodetransfusion/sitemap</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https://www.comunidad.madrid/hospital/centrodetransfusion/</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https://www.comunidad.madrid/hospital/centrodetransfusion/ciudadanos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https://www.comunidad.madrid/hospital/centrodetransfusion/profesionales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https://www.comunidad.madrid/hospital/centrodetransfusion/comunicación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https://www.comunidad.madrid/hospital/centrodetransfusion/nosotros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Oficina de attn. al donante</v>
      </c>
      <c r="C594" s="85" t="str" cm="1">
        <f t="array" ref="C594">IFERROR(INDEX('03.Muestra'!$F$8:$F$42,SMALL(IF("Página Web"='03.Muestra'!$D$8:$D$42,ROW('03.Muestra'!$F$8:$F$42)-MIN(ROW('03.Muestra'!$D$8:$D$42))+1,""),ROW()-588)),"")</f>
        <v>https://www.comunidad.madrid/hospital/centrodetransfusion/ciudadanos/oficina-atencion-donante</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Buscador</v>
      </c>
      <c r="C595" s="85" t="str" cm="1">
        <f t="array" ref="C595">IFERROR(INDEX('03.Muestra'!$F$8:$F$42,SMALL(IF("Página Web"='03.Muestra'!$D$8:$D$42,ROW('03.Muestra'!$F$8:$F$42)-MIN(ROW('03.Muestra'!$D$8:$D$42))+1,""),ROW()-588)),"")</f>
        <v>https://www.comunidad.madrid/hospital/centrodetransfusion/buscar?search_api_fulltext=&amp;nombre=</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Accesibilidad</v>
      </c>
      <c r="C596" s="85" t="str" cm="1">
        <f t="array" ref="C596">IFERROR(INDEX('03.Muestra'!$F$8:$F$42,SMALL(IF("Página Web"='03.Muestra'!$D$8:$D$42,ROW('03.Muestra'!$F$8:$F$42)-MIN(ROW('03.Muestra'!$D$8:$D$42))+1,""),ROW()-588)),"")</f>
        <v>https://www.comunidad.madrid/hospital/centrodetransfusion/declaracion-accesibilidad</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https://www.comunidad.madrid/hospital/centrodetransfusion/aviso-legal-privacidad</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Web</v>
      </c>
      <c r="C598" s="85" t="str" cm="1">
        <f t="array" ref="C598">IFERROR(INDEX('03.Muestra'!$F$8:$F$42,SMALL(IF("Página Web"='03.Muestra'!$D$8:$D$42,ROW('03.Muestra'!$F$8:$F$42)-MIN(ROW('03.Muestra'!$D$8:$D$42))+1,""),ROW()-588)),"")</f>
        <v>https://www.comunidad.madrid/hospital/centrodetransfusion/sitemap</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https://www.comunidad.madrid/hospital/centrodetransfusion/</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https://www.comunidad.madrid/hospital/centrodetransfusion/ciudadanos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https://www.comunidad.madrid/hospital/centrodetransfusion/profesionales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https://www.comunidad.madrid/hospital/centrodetransfusion/comunicación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https://www.comunidad.madrid/hospital/centrodetransfusion/nosotros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Oficina de attn. al donante</v>
      </c>
      <c r="C632" s="85" t="str" cm="1">
        <f t="array" ref="C632">IFERROR(INDEX('03.Muestra'!$F$8:$F$42,SMALL(IF("Página Web"='03.Muestra'!$D$8:$D$42,ROW('03.Muestra'!$F$8:$F$42)-MIN(ROW('03.Muestra'!$D$8:$D$42))+1,""),ROW()-626)),"")</f>
        <v>https://www.comunidad.madrid/hospital/centrodetransfusion/ciudadanos/oficina-atencion-donante</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Buscador</v>
      </c>
      <c r="C633" s="85" t="str" cm="1">
        <f t="array" ref="C633">IFERROR(INDEX('03.Muestra'!$F$8:$F$42,SMALL(IF("Página Web"='03.Muestra'!$D$8:$D$42,ROW('03.Muestra'!$F$8:$F$42)-MIN(ROW('03.Muestra'!$D$8:$D$42))+1,""),ROW()-626)),"")</f>
        <v>https://www.comunidad.madrid/hospital/centrodetransfusion/buscar?search_api_fulltext=&amp;nombre=</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Accesibilidad</v>
      </c>
      <c r="C634" s="85" t="str" cm="1">
        <f t="array" ref="C634">IFERROR(INDEX('03.Muestra'!$F$8:$F$42,SMALL(IF("Página Web"='03.Muestra'!$D$8:$D$42,ROW('03.Muestra'!$F$8:$F$42)-MIN(ROW('03.Muestra'!$D$8:$D$42))+1,""),ROW()-626)),"")</f>
        <v>https://www.comunidad.madrid/hospital/centrodetransfusion/declaracion-accesibilidad</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https://www.comunidad.madrid/hospital/centrodetransfusion/aviso-legal-privacidad</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Web</v>
      </c>
      <c r="C636" s="85" t="str" cm="1">
        <f t="array" ref="C636">IFERROR(INDEX('03.Muestra'!$F$8:$F$42,SMALL(IF("Página Web"='03.Muestra'!$D$8:$D$42,ROW('03.Muestra'!$F$8:$F$42)-MIN(ROW('03.Muestra'!$D$8:$D$42))+1,""),ROW()-626)),"")</f>
        <v>https://www.comunidad.madrid/hospital/centrodetransfusion/sitemap</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https://www.comunidad.madrid/hospital/centrodetransfusion/</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https://www.comunidad.madrid/hospital/centrodetransfusion/ciudadanos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https://www.comunidad.madrid/hospital/centrodetransfusion/profesionales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https://www.comunidad.madrid/hospital/centrodetransfusion/comunicación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https://www.comunidad.madrid/hospital/centrodetransfusion/nosotros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Oficina de attn. al donante</v>
      </c>
      <c r="C670" s="85" t="str" cm="1">
        <f t="array" ref="C670">IFERROR(INDEX('03.Muestra'!$F$8:$F$42,SMALL(IF("Página Web"='03.Muestra'!$D$8:$D$42,ROW('03.Muestra'!$F$8:$F$42)-MIN(ROW('03.Muestra'!$D$8:$D$42))+1,""),ROW()-664)),"")</f>
        <v>https://www.comunidad.madrid/hospital/centrodetransfusion/ciudadanos/oficina-atencion-donante</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Buscador</v>
      </c>
      <c r="C671" s="85" t="str" cm="1">
        <f t="array" ref="C671">IFERROR(INDEX('03.Muestra'!$F$8:$F$42,SMALL(IF("Página Web"='03.Muestra'!$D$8:$D$42,ROW('03.Muestra'!$F$8:$F$42)-MIN(ROW('03.Muestra'!$D$8:$D$42))+1,""),ROW()-664)),"")</f>
        <v>https://www.comunidad.madrid/hospital/centrodetransfusion/buscar?search_api_fulltext=&amp;nombre=</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Accesibilidad</v>
      </c>
      <c r="C672" s="85" t="str" cm="1">
        <f t="array" ref="C672">IFERROR(INDEX('03.Muestra'!$F$8:$F$42,SMALL(IF("Página Web"='03.Muestra'!$D$8:$D$42,ROW('03.Muestra'!$F$8:$F$42)-MIN(ROW('03.Muestra'!$D$8:$D$42))+1,""),ROW()-664)),"")</f>
        <v>https://www.comunidad.madrid/hospital/centrodetransfusion/declaracion-accesibilidad</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https://www.comunidad.madrid/hospital/centrodetransfusion/aviso-legal-privacidad</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Web</v>
      </c>
      <c r="C674" s="85" t="str" cm="1">
        <f t="array" ref="C674">IFERROR(INDEX('03.Muestra'!$F$8:$F$42,SMALL(IF("Página Web"='03.Muestra'!$D$8:$D$42,ROW('03.Muestra'!$F$8:$F$42)-MIN(ROW('03.Muestra'!$D$8:$D$42))+1,""),ROW()-664)),"")</f>
        <v>https://www.comunidad.madrid/hospital/centrodetransfusion/sitemap</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https://www.comunidad.madrid/hospital/centrodetransfusion/</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https://www.comunidad.madrid/hospital/centrodetransfusion/ciudadanos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https://www.comunidad.madrid/hospital/centrodetransfusion/profesionales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https://www.comunidad.madrid/hospital/centrodetransfusion/comunicación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https://www.comunidad.madrid/hospital/centrodetransfusion/nosotros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Oficina de attn. al donante</v>
      </c>
      <c r="C708" s="85" t="str" cm="1">
        <f t="array" ref="C708">IFERROR(INDEX('03.Muestra'!$F$8:$F$42,SMALL(IF("Página Web"='03.Muestra'!$D$8:$D$42,ROW('03.Muestra'!$F$8:$F$42)-MIN(ROW('03.Muestra'!$D$8:$D$42))+1,""),ROW()-702)),"")</f>
        <v>https://www.comunidad.madrid/hospital/centrodetransfusion/ciudadanos/oficina-atencion-donante</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Buscador</v>
      </c>
      <c r="C709" s="85" t="str" cm="1">
        <f t="array" ref="C709">IFERROR(INDEX('03.Muestra'!$F$8:$F$42,SMALL(IF("Página Web"='03.Muestra'!$D$8:$D$42,ROW('03.Muestra'!$F$8:$F$42)-MIN(ROW('03.Muestra'!$D$8:$D$42))+1,""),ROW()-702)),"")</f>
        <v>https://www.comunidad.madrid/hospital/centrodetransfusion/buscar?search_api_fulltext=&amp;nombre=</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Accesibilidad</v>
      </c>
      <c r="C710" s="85" t="str" cm="1">
        <f t="array" ref="C710">IFERROR(INDEX('03.Muestra'!$F$8:$F$42,SMALL(IF("Página Web"='03.Muestra'!$D$8:$D$42,ROW('03.Muestra'!$F$8:$F$42)-MIN(ROW('03.Muestra'!$D$8:$D$42))+1,""),ROW()-702)),"")</f>
        <v>https://www.comunidad.madrid/hospital/centrodetransfusion/declaracion-accesibilidad</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https://www.comunidad.madrid/hospital/centrodetransfusion/aviso-legal-privacidad</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Web</v>
      </c>
      <c r="C712" s="85" t="str" cm="1">
        <f t="array" ref="C712">IFERROR(INDEX('03.Muestra'!$F$8:$F$42,SMALL(IF("Página Web"='03.Muestra'!$D$8:$D$42,ROW('03.Muestra'!$F$8:$F$42)-MIN(ROW('03.Muestra'!$D$8:$D$42))+1,""),ROW()-702)),"")</f>
        <v>https://www.comunidad.madrid/hospital/centrodetransfusion/sitemap</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53" zoomScale="117" zoomScaleNormal="117" workbookViewId="0">
      <selection activeCell="D95" sqref="D95"/>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2</v>
      </c>
      <c r="H12" s="42">
        <f ca="1">IF(($G$15+$K$15)=0,0,G12/($G$15+$K$15))</f>
        <v>2.2222222222222223E-2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1</v>
      </c>
      <c r="H13" s="42">
        <f ca="1">IF(($G$15+$K$15)=0,0,G13/($G$15+$K$15))</f>
        <v>1.1111111111111112E-2</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87</v>
      </c>
      <c r="H14" s="42">
        <f ca="1">IF(($G$15+$K$15)=0,0,G14/($G$15+$K$15))</f>
        <v>0.96666666666666667</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https://www.comunidad.madrid/hospital/centrodetransfusion/</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https://www.comunidad.madrid/hospital/centrodetransfusion/ciudadanos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1</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https://www.comunidad.madrid/hospital/centrodetransfusion/profesionales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https://www.comunidad.madrid/hospital/centrodetransfusion/comunicación</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https://www.comunidad.madrid/hospital/centrodetransfusion/nosotros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Oficina de attn. al donante</v>
      </c>
      <c r="C24" s="85" t="str" cm="1">
        <f t="array" ref="C24">IFERROR(INDEX('03.Muestra'!$F$8:$F$42,SMALL(IF("Página Web"='03.Muestra'!$D$8:$D$42,ROW('03.Muestra'!$F$8:$F$42)-MIN(ROW('03.Muestra'!$D$8:$D$42))+1,""),ROW()-18)),"")</f>
        <v>https://www.comunidad.madrid/hospital/centrodetransfusion/ciudadanos/oficina-atencion-donante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https://www.comunidad.madrid/hospital/centrodetransfusion/buscar?search_api_fulltext=&amp;nombre=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https://www.comunidad.madrid/hospital/centrodetransfusion/declaracion-accesibilidad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https://www.comunidad.madrid/hospital/centrodetransfusion/aviso-legal-privacidad</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https://www.comunidad.madrid/hospital/centrodetransfusion/sitemap</v>
      </c>
      <c r="D28" s="99" t="s">
        <v>104</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https://www.comunidad.madrid/hospital/centrodetransfusion/</v>
      </c>
      <c r="D57" s="99" t="s">
        <v>92</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https://www.comunidad.madrid/hospital/centrodetransfusion/ciudadanos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https://www.comunidad.madrid/hospital/centrodetransfusion/profesionales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https://www.comunidad.madrid/hospital/centrodetransfusion/comunicación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https://www.comunidad.madrid/hospital/centrodetransfusion/nosotros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Oficina de attn. al donante</v>
      </c>
      <c r="C62" s="85" t="str" cm="1">
        <f t="array" ref="C62">IFERROR(INDEX('03.Muestra'!$F$8:$F$42,SMALL(IF("Página Web"='03.Muestra'!$D$8:$D$42,ROW('03.Muestra'!$F$8:$F$42)-MIN(ROW('03.Muestra'!$D$8:$D$42))+1,""),ROW()-56)),"")</f>
        <v>https://www.comunidad.madrid/hospital/centrodetransfusion/ciudadanos/oficina-atencion-donante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https://www.comunidad.madrid/hospital/centrodetransfusion/buscar?search_api_fulltext=&amp;nombre=</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https://www.comunidad.madrid/hospital/centrodetransfusion/declaracion-accesibilidad</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https://www.comunidad.madrid/hospital/centrodetransfusion/aviso-legal-privacidad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https://www.comunidad.madrid/hospital/centrodetransfusion/sitemap</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https://www.comunidad.madrid/hospital/centrodetransfusion/</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https://www.comunidad.madrid/hospital/centrodetransfusion/ciudadanos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https://www.comunidad.madrid/hospital/centrodetransfusion/profesionales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https://www.comunidad.madrid/hospital/centrodetransfusion/comunicación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https://www.comunidad.madrid/hospital/centrodetransfusion/nosotros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Oficina de attn. al donante</v>
      </c>
      <c r="C100" s="85" t="str" cm="1">
        <f t="array" ref="C100">IFERROR(INDEX('03.Muestra'!$F$8:$F$42,SMALL(IF("Página Web"='03.Muestra'!$D$8:$D$42,ROW('03.Muestra'!$F$8:$F$42)-MIN(ROW('03.Muestra'!$D$8:$D$42))+1,""),ROW()-94)),"")</f>
        <v>https://www.comunidad.madrid/hospital/centrodetransfusion/ciudadanos/oficina-atencion-donante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https://www.comunidad.madrid/hospital/centrodetransfusion/buscar?search_api_fulltext=&amp;nombre=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https://www.comunidad.madrid/hospital/centrodetransfusion/declaracion-accesibilidad</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https://www.comunidad.madrid/hospital/centrodetransfusion/aviso-legal-privacidad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https://www.comunidad.madrid/hospital/centrodetransfusion/sitemap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https://www.comunidad.madrid/hospital/centrodetransfusion/</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https://www.comunidad.madrid/hospital/centrodetransfusion/ciudadanos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https://www.comunidad.madrid/hospital/centrodetransfusion/profesionales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https://www.comunidad.madrid/hospital/centrodetransfusion/comunicación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https://www.comunidad.madrid/hospital/centrodetransfusion/nosotros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Oficina de attn. al donante</v>
      </c>
      <c r="C138" s="85" t="str" cm="1">
        <f t="array" ref="C138">IFERROR(INDEX('03.Muestra'!$F$8:$F$42,SMALL(IF("Página Web"='03.Muestra'!$D$8:$D$42,ROW('03.Muestra'!$F$8:$F$42)-MIN(ROW('03.Muestra'!$D$8:$D$42))+1,""),ROW()-132)),"")</f>
        <v>https://www.comunidad.madrid/hospital/centrodetransfusion/ciudadanos/oficina-atencion-donante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https://www.comunidad.madrid/hospital/centrodetransfusion/buscar?search_api_fulltext=&amp;nombre=</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https://www.comunidad.madrid/hospital/centrodetransfusion/declaracion-accesibilidad</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https://www.comunidad.madrid/hospital/centrodetransfusion/aviso-legal-privacidad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https://www.comunidad.madrid/hospital/centrodetransfusion/sitemap</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https://www.comunidad.madrid/hospital/centrodetransfusion/</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https://www.comunidad.madrid/hospital/centrodetransfusion/ciudadanos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https://www.comunidad.madrid/hospital/centrodetransfusion/profesionales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https://www.comunidad.madrid/hospital/centrodetransfusion/comunicación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https://www.comunidad.madrid/hospital/centrodetransfusion/nosotros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Oficina de attn. al donante</v>
      </c>
      <c r="C176" s="85" t="str" cm="1">
        <f t="array" ref="C176">IFERROR(INDEX('03.Muestra'!$F$8:$F$42,SMALL(IF("Página Web"='03.Muestra'!$D$8:$D$42,ROW('03.Muestra'!$F$8:$F$42)-MIN(ROW('03.Muestra'!$D$8:$D$42))+1,""),ROW()-170)),"")</f>
        <v>https://www.comunidad.madrid/hospital/centrodetransfusion/ciudadanos/oficina-atencion-donante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https://www.comunidad.madrid/hospital/centrodetransfusion/buscar?search_api_fulltext=&amp;nombre=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https://www.comunidad.madrid/hospital/centrodetransfusion/declaracion-accesibilidad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https://www.comunidad.madrid/hospital/centrodetransfusion/aviso-legal-privacidad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https://www.comunidad.madrid/hospital/centrodetransfusion/sitemap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https://www.comunidad.madrid/hospital/centrodetransfusion/</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https://www.comunidad.madrid/hospital/centrodetransfusion/ciudadanos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https://www.comunidad.madrid/hospital/centrodetransfusion/profesionales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https://www.comunidad.madrid/hospital/centrodetransfusion/comunicación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https://www.comunidad.madrid/hospital/centrodetransfusion/nosotros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Oficina de attn. al donante</v>
      </c>
      <c r="C214" s="85" t="str" cm="1">
        <f t="array" ref="C214">IFERROR(INDEX('03.Muestra'!$F$8:$F$42,SMALL(IF("Página Web"='03.Muestra'!$D$8:$D$42,ROW('03.Muestra'!$F$8:$F$42)-MIN(ROW('03.Muestra'!$D$8:$D$42))+1,""),ROW()-208)),"")</f>
        <v>https://www.comunidad.madrid/hospital/centrodetransfusion/ciudadanos/oficina-atencion-donante</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Buscador</v>
      </c>
      <c r="C215" s="85" t="str" cm="1">
        <f t="array" ref="C215">IFERROR(INDEX('03.Muestra'!$F$8:$F$42,SMALL(IF("Página Web"='03.Muestra'!$D$8:$D$42,ROW('03.Muestra'!$F$8:$F$42)-MIN(ROW('03.Muestra'!$D$8:$D$42))+1,""),ROW()-208)),"")</f>
        <v>https://www.comunidad.madrid/hospital/centrodetransfusion/buscar?search_api_fulltext=&amp;nombre=</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https://www.comunidad.madrid/hospital/centrodetransfusion/declaracion-accesibilidad</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https://www.comunidad.madrid/hospital/centrodetransfusion/aviso-legal-privacidad</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https://www.comunidad.madrid/hospital/centrodetransfusion/sitemap</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https://www.comunidad.madrid/hospital/centrodetransfusion/</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https://www.comunidad.madrid/hospital/centrodetransfusion/ciudadanos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https://www.comunidad.madrid/hospital/centrodetransfusion/profesionales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https://www.comunidad.madrid/hospital/centrodetransfusion/comunicación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https://www.comunidad.madrid/hospital/centrodetransfusion/nosotros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Oficina de attn. al donante</v>
      </c>
      <c r="C252" s="85" t="str" cm="1">
        <f t="array" ref="C252">IFERROR(INDEX('03.Muestra'!$F$8:$F$42,SMALL(IF("Página Web"='03.Muestra'!$D$8:$D$42,ROW('03.Muestra'!$F$8:$F$42)-MIN(ROW('03.Muestra'!$D$8:$D$42))+1,""),ROW()-246)),"")</f>
        <v>https://www.comunidad.madrid/hospital/centrodetransfusion/ciudadanos/oficina-atencion-donante</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Buscador</v>
      </c>
      <c r="C253" s="85" t="str" cm="1">
        <f t="array" ref="C253">IFERROR(INDEX('03.Muestra'!$F$8:$F$42,SMALL(IF("Página Web"='03.Muestra'!$D$8:$D$42,ROW('03.Muestra'!$F$8:$F$42)-MIN(ROW('03.Muestra'!$D$8:$D$42))+1,""),ROW()-246)),"")</f>
        <v>https://www.comunidad.madrid/hospital/centrodetransfusion/buscar?search_api_fulltext=&amp;nombre=</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Accesibilidad</v>
      </c>
      <c r="C254" s="85" t="str" cm="1">
        <f t="array" ref="C254">IFERROR(INDEX('03.Muestra'!$F$8:$F$42,SMALL(IF("Página Web"='03.Muestra'!$D$8:$D$42,ROW('03.Muestra'!$F$8:$F$42)-MIN(ROW('03.Muestra'!$D$8:$D$42))+1,""),ROW()-246)),"")</f>
        <v>https://www.comunidad.madrid/hospital/centrodetransfusion/declaracion-accesibilidad</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https://www.comunidad.madrid/hospital/centrodetransfusion/aviso-legal-privacidad</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Web</v>
      </c>
      <c r="C256" s="85" t="str" cm="1">
        <f t="array" ref="C256">IFERROR(INDEX('03.Muestra'!$F$8:$F$42,SMALL(IF("Página Web"='03.Muestra'!$D$8:$D$42,ROW('03.Muestra'!$F$8:$F$42)-MIN(ROW('03.Muestra'!$D$8:$D$42))+1,""),ROW()-246)),"")</f>
        <v>https://www.comunidad.madrid/hospital/centrodetransfusion/sitemap</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https://www.comunidad.madrid/hospital/centrodetransfusion/</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https://www.comunidad.madrid/hospital/centrodetransfusion/ciudadanos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https://www.comunidad.madrid/hospital/centrodetransfusion/profesionales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https://www.comunidad.madrid/hospital/centrodetransfusion/comunicación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https://www.comunidad.madrid/hospital/centrodetransfusion/nosotros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Oficina de attn. al donante</v>
      </c>
      <c r="C290" s="85" t="str" cm="1">
        <f t="array" ref="C290">IFERROR(INDEX('03.Muestra'!$F$8:$F$42,SMALL(IF("Página Web"='03.Muestra'!$D$8:$D$42,ROW('03.Muestra'!$F$8:$F$42)-MIN(ROW('03.Muestra'!$D$8:$D$42))+1,""),ROW()-284)),"")</f>
        <v>https://www.comunidad.madrid/hospital/centrodetransfusion/ciudadanos/oficina-atencion-donante</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Buscador</v>
      </c>
      <c r="C291" s="85" t="str" cm="1">
        <f t="array" ref="C291">IFERROR(INDEX('03.Muestra'!$F$8:$F$42,SMALL(IF("Página Web"='03.Muestra'!$D$8:$D$42,ROW('03.Muestra'!$F$8:$F$42)-MIN(ROW('03.Muestra'!$D$8:$D$42))+1,""),ROW()-284)),"")</f>
        <v>https://www.comunidad.madrid/hospital/centrodetransfusion/buscar?search_api_fulltext=&amp;nombre=</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Accesibilidad</v>
      </c>
      <c r="C292" s="85" t="str" cm="1">
        <f t="array" ref="C292">IFERROR(INDEX('03.Muestra'!$F$8:$F$42,SMALL(IF("Página Web"='03.Muestra'!$D$8:$D$42,ROW('03.Muestra'!$F$8:$F$42)-MIN(ROW('03.Muestra'!$D$8:$D$42))+1,""),ROW()-284)),"")</f>
        <v>https://www.comunidad.madrid/hospital/centrodetransfusion/declaracion-accesibilidad</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https://www.comunidad.madrid/hospital/centrodetransfusion/aviso-legal-privacidad</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Web</v>
      </c>
      <c r="C294" s="85" t="str" cm="1">
        <f t="array" ref="C294">IFERROR(INDEX('03.Muestra'!$F$8:$F$42,SMALL(IF("Página Web"='03.Muestra'!$D$8:$D$42,ROW('03.Muestra'!$F$8:$F$42)-MIN(ROW('03.Muestra'!$D$8:$D$42))+1,""),ROW()-284)),"")</f>
        <v>https://www.comunidad.madrid/hospital/centrodetransfusion/sitemap</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https://www.comunidad.madrid/hospital/centrodetransfusion/</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https://www.comunidad.madrid/hospital/centrodetransfusion/ciudadanos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https://www.comunidad.madrid/hospital/centrodetransfusion/profesionales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https://www.comunidad.madrid/hospital/centrodetransfusion/comunicación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https://www.comunidad.madrid/hospital/centrodetransfusion/nosotros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Oficina de attn. al donante</v>
      </c>
      <c r="C328" s="85" t="str" cm="1">
        <f t="array" ref="C328">IFERROR(INDEX('03.Muestra'!$F$8:$F$42,SMALL(IF("Página Web"='03.Muestra'!$D$8:$D$42,ROW('03.Muestra'!$F$8:$F$42)-MIN(ROW('03.Muestra'!$D$8:$D$42))+1,""),ROW()-322)),"")</f>
        <v>https://www.comunidad.madrid/hospital/centrodetransfusion/ciudadanos/oficina-atencion-donante</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Buscador</v>
      </c>
      <c r="C329" s="85" t="str" cm="1">
        <f t="array" ref="C329">IFERROR(INDEX('03.Muestra'!$F$8:$F$42,SMALL(IF("Página Web"='03.Muestra'!$D$8:$D$42,ROW('03.Muestra'!$F$8:$F$42)-MIN(ROW('03.Muestra'!$D$8:$D$42))+1,""),ROW()-322)),"")</f>
        <v>https://www.comunidad.madrid/hospital/centrodetransfusion/buscar?search_api_fulltext=&amp;nombre=</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Accesibilidad</v>
      </c>
      <c r="C330" s="85" t="str" cm="1">
        <f t="array" ref="C330">IFERROR(INDEX('03.Muestra'!$F$8:$F$42,SMALL(IF("Página Web"='03.Muestra'!$D$8:$D$42,ROW('03.Muestra'!$F$8:$F$42)-MIN(ROW('03.Muestra'!$D$8:$D$42))+1,""),ROW()-322)),"")</f>
        <v>https://www.comunidad.madrid/hospital/centrodetransfusion/declaracion-accesibilidad</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https://www.comunidad.madrid/hospital/centrodetransfusion/aviso-legal-privacidad</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Web</v>
      </c>
      <c r="C332" s="85" t="str" cm="1">
        <f t="array" ref="C332">IFERROR(INDEX('03.Muestra'!$F$8:$F$42,SMALL(IF("Página Web"='03.Muestra'!$D$8:$D$42,ROW('03.Muestra'!$F$8:$F$42)-MIN(ROW('03.Muestra'!$D$8:$D$42))+1,""),ROW()-322)),"")</f>
        <v>https://www.comunidad.madrid/hospital/centrodetransfusion/sitemap</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92" zoomScale="117" zoomScaleNormal="117" workbookViewId="0">
      <selection activeCell="D1808" sqref="D1808"/>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6.66406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5" customHeight="1">
      <c r="B7" s="18"/>
      <c r="C7" s="18"/>
      <c r="D7" s="18"/>
      <c r="E7" s="79"/>
      <c r="F7" s="18"/>
      <c r="G7" s="18"/>
      <c r="H7" s="18"/>
      <c r="I7" s="18"/>
      <c r="J7" s="18"/>
      <c r="K7" s="18"/>
      <c r="L7" s="18"/>
      <c r="M7" s="18"/>
      <c r="N7" s="18"/>
      <c r="O7" s="18"/>
    </row>
    <row r="8" spans="1:64" ht="1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200</v>
      </c>
      <c r="H12" s="42">
        <f ca="1">IF(($G$15+$K$15)=0,0,G12/($G$15+$K$15))</f>
        <v>0.4</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100</v>
      </c>
      <c r="H13" s="42">
        <f ca="1">IF(($G$15+$K$15)=0,0,G13/($G$15+$K$15))</f>
        <v>0.2</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200</v>
      </c>
      <c r="H14" s="42">
        <f ca="1">IF(($G$15+$K$15)=0,0,G14/($G$15+$K$15))</f>
        <v>0.4</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https://www.comunidad.madrid/hospital/centrodetransfusion/</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https://www.comunidad.madrid/hospital/centrodetransfusion/ciudadanos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https://www.comunidad.madrid/hospital/centrodetransfusion/profesionales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https://www.comunidad.madrid/hospital/centrodetransfusion/comunicación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https://www.comunidad.madrid/hospital/centrodetransfusion/nosotros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Oficina de attn. al donante</v>
      </c>
      <c r="C24" s="85" t="str" cm="1">
        <f t="array" ref="C24">IFERROR(INDEX('03.Muestra'!$F$8:$F$42,SMALL(IF("Página Web"='03.Muestra'!$D$8:$D$42,ROW('03.Muestra'!$F$8:$F$42)-MIN(ROW('03.Muestra'!$D$8:$D$42))+1,""),ROW()-18)),"")</f>
        <v>https://www.comunidad.madrid/hospital/centrodetransfusion/ciudadanos/oficina-atencion-donante</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https://www.comunidad.madrid/hospital/centrodetransfusion/buscar?search_api_fulltext=&amp;nombre=</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https://www.comunidad.madrid/hospital/centrodetransfusion/declaracion-accesibilidad</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https://www.comunidad.madrid/hospital/centrodetransfusion/aviso-legal-privacidad</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https://www.comunidad.madrid/hospital/centrodetransfusion/sitemap</v>
      </c>
      <c r="D28" s="99" t="s">
        <v>92</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https://www.comunidad.madrid/hospital/centrodetransfusion/</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https://www.comunidad.madrid/hospital/centrodetransfusion/ciudadanos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https://www.comunidad.madrid/hospital/centrodetransfusion/profesionales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https://www.comunidad.madrid/hospital/centrodetransfusion/comunicación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https://www.comunidad.madrid/hospital/centrodetransfusion/nosotros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Oficina de attn. al donante</v>
      </c>
      <c r="C62" s="85" t="str" cm="1">
        <f t="array" ref="C62">IFERROR(INDEX('03.Muestra'!$F$8:$F$42,SMALL(IF("Página Web"='03.Muestra'!$D$8:$D$42,ROW('03.Muestra'!$F$8:$F$42)-MIN(ROW('03.Muestra'!$D$8:$D$42))+1,""),ROW()-56)),"")</f>
        <v>https://www.comunidad.madrid/hospital/centrodetransfusion/ciudadanos/oficina-atencion-donante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https://www.comunidad.madrid/hospital/centrodetransfusion/buscar?search_api_fulltext=&amp;nombre=</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https://www.comunidad.madrid/hospital/centrodetransfusion/declaracion-accesibilidad</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https://www.comunidad.madrid/hospital/centrodetransfusion/aviso-legal-privacidad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https://www.comunidad.madrid/hospital/centrodetransfusion/sitemap</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https://www.comunidad.madrid/hospital/centrodetransfusion/</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https://www.comunidad.madrid/hospital/centrodetransfusion/ciudadanos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1</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https://www.comunidad.madrid/hospital/centrodetransfusion/profesionales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https://www.comunidad.madrid/hospital/centrodetransfusion/comunicación</v>
      </c>
      <c r="D98" s="99" t="s">
        <v>94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https://www.comunidad.madrid/hospital/centrodetransfusion/nosotros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Oficina de attn. al donante</v>
      </c>
      <c r="C100" s="85" t="str" cm="1">
        <f t="array" ref="C100">IFERROR(INDEX('03.Muestra'!$F$8:$F$42,SMALL(IF("Página Web"='03.Muestra'!$D$8:$D$42,ROW('03.Muestra'!$F$8:$F$42)-MIN(ROW('03.Muestra'!$D$8:$D$42))+1,""),ROW()-94)),"")</f>
        <v>https://www.comunidad.madrid/hospital/centrodetransfusion/ciudadanos/oficina-atencion-donante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https://www.comunidad.madrid/hospital/centrodetransfusion/buscar?search_api_fulltext=&amp;nombre=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https://www.comunidad.madrid/hospital/centrodetransfusion/declaracion-accesibilidad</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https://www.comunidad.madrid/hospital/centrodetransfusion/aviso-legal-privacidad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https://www.comunidad.madrid/hospital/centrodetransfusion/sitemap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https://www.comunidad.madrid/hospital/centrodetransfusion/</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https://www.comunidad.madrid/hospital/centrodetransfusion/ciudadanos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https://www.comunidad.madrid/hospital/centrodetransfusion/profesionales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https://www.comunidad.madrid/hospital/centrodetransfusion/comunicación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https://www.comunidad.madrid/hospital/centrodetransfusion/nosotros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Oficina de attn. al donante</v>
      </c>
      <c r="C138" s="85" t="str" cm="1">
        <f t="array" ref="C138">IFERROR(INDEX('03.Muestra'!$F$8:$F$42,SMALL(IF("Página Web"='03.Muestra'!$D$8:$D$42,ROW('03.Muestra'!$F$8:$F$42)-MIN(ROW('03.Muestra'!$D$8:$D$42))+1,""),ROW()-132)),"")</f>
        <v>https://www.comunidad.madrid/hospital/centrodetransfusion/ciudadanos/oficina-atencion-donante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https://www.comunidad.madrid/hospital/centrodetransfusion/buscar?search_api_fulltext=&amp;nombre=</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https://www.comunidad.madrid/hospital/centrodetransfusion/declaracion-accesibilidad</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https://www.comunidad.madrid/hospital/centrodetransfusion/aviso-legal-privacidad</v>
      </c>
      <c r="D141" s="211"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https://www.comunidad.madrid/hospital/centrodetransfusion/sitemap</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https://www.comunidad.madrid/hospital/centrodetransfusion/</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https://www.comunidad.madrid/hospital/centrodetransfusion/ciudadanos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https://www.comunidad.madrid/hospital/centrodetransfusion/profesionales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https://www.comunidad.madrid/hospital/centrodetransfusion/comunicación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https://www.comunidad.madrid/hospital/centrodetransfusion/nosotros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Oficina de attn. al donante</v>
      </c>
      <c r="C176" s="85" t="str" cm="1">
        <f t="array" ref="C176">IFERROR(INDEX('03.Muestra'!$F$8:$F$42,SMALL(IF("Página Web"='03.Muestra'!$D$8:$D$42,ROW('03.Muestra'!$F$8:$F$42)-MIN(ROW('03.Muestra'!$D$8:$D$42))+1,""),ROW()-170)),"")</f>
        <v>https://www.comunidad.madrid/hospital/centrodetransfusion/ciudadanos/oficina-atencion-donante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https://www.comunidad.madrid/hospital/centrodetransfusion/buscar?search_api_fulltext=&amp;nombre=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https://www.comunidad.madrid/hospital/centrodetransfusion/declaracion-accesibilidad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https://www.comunidad.madrid/hospital/centrodetransfusion/aviso-legal-privacidad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https://www.comunidad.madrid/hospital/centrodetransfusion/sitemap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https://www.comunidad.madrid/hospital/centrodetransfusion/</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https://www.comunidad.madrid/hospital/centrodetransfusion/ciudadanos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7</v>
      </c>
      <c r="J210" s="91">
        <f ca="1">COUNTIF($D209:INDIRECT("$D" &amp;  SUM(ROW()-1,'03.Muestra'!$D$45)-1),J209)</f>
        <v>3</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https://www.comunidad.madrid/hospital/centrodetransfusion/profesionales</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https://www.comunidad.madrid/hospital/centrodetransfusion/comunicación</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https://www.comunidad.madrid/hospital/centrodetransfusion/nosotros</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Oficina de attn. al donante</v>
      </c>
      <c r="C214" s="85" t="str" cm="1">
        <f t="array" ref="C214">IFERROR(INDEX('03.Muestra'!$F$8:$F$42,SMALL(IF("Página Web"='03.Muestra'!$D$8:$D$42,ROW('03.Muestra'!$F$8:$F$42)-MIN(ROW('03.Muestra'!$D$8:$D$42))+1,""),ROW()-208)),"")</f>
        <v>https://www.comunidad.madrid/hospital/centrodetransfusion/ciudadanos/oficina-atencion-donante</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Buscador</v>
      </c>
      <c r="C215" s="85" t="str" cm="1">
        <f t="array" ref="C215">IFERROR(INDEX('03.Muestra'!$F$8:$F$42,SMALL(IF("Página Web"='03.Muestra'!$D$8:$D$42,ROW('03.Muestra'!$F$8:$F$42)-MIN(ROW('03.Muestra'!$D$8:$D$42))+1,""),ROW()-208)),"")</f>
        <v>https://www.comunidad.madrid/hospital/centrodetransfusion/buscar?search_api_fulltext=&amp;nombre=</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https://www.comunidad.madrid/hospital/centrodetransfusion/declaracion-accesibilidad</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https://www.comunidad.madrid/hospital/centrodetransfusion/aviso-legal-privacidad</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https://www.comunidad.madrid/hospital/centrodetransfusion/sitemap</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https://www.comunidad.madrid/hospital/centrodetransfusion/</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https://www.comunidad.madrid/hospital/centrodetransfusion/ciudadanos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https://www.comunidad.madrid/hospital/centrodetransfusion/profesionales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https://www.comunidad.madrid/hospital/centrodetransfusion/comunicación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https://www.comunidad.madrid/hospital/centrodetransfusion/nosotros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Oficina de attn. al donante</v>
      </c>
      <c r="C252" s="85" t="str" cm="1">
        <f t="array" ref="C252">IFERROR(INDEX('03.Muestra'!$F$8:$F$42,SMALL(IF("Página Web"='03.Muestra'!$D$8:$D$42,ROW('03.Muestra'!$F$8:$F$42)-MIN(ROW('03.Muestra'!$D$8:$D$42))+1,""),ROW()-246)),"")</f>
        <v>https://www.comunidad.madrid/hospital/centrodetransfusion/ciudadanos/oficina-atencion-donante</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Buscador</v>
      </c>
      <c r="C253" s="85" t="str" cm="1">
        <f t="array" ref="C253">IFERROR(INDEX('03.Muestra'!$F$8:$F$42,SMALL(IF("Página Web"='03.Muestra'!$D$8:$D$42,ROW('03.Muestra'!$F$8:$F$42)-MIN(ROW('03.Muestra'!$D$8:$D$42))+1,""),ROW()-246)),"")</f>
        <v>https://www.comunidad.madrid/hospital/centrodetransfusion/buscar?search_api_fulltext=&amp;nombre=</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Accesibilidad</v>
      </c>
      <c r="C254" s="85" t="str" cm="1">
        <f t="array" ref="C254">IFERROR(INDEX('03.Muestra'!$F$8:$F$42,SMALL(IF("Página Web"='03.Muestra'!$D$8:$D$42,ROW('03.Muestra'!$F$8:$F$42)-MIN(ROW('03.Muestra'!$D$8:$D$42))+1,""),ROW()-246)),"")</f>
        <v>https://www.comunidad.madrid/hospital/centrodetransfusion/declaracion-accesibilidad</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https://www.comunidad.madrid/hospital/centrodetransfusion/aviso-legal-privacidad</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Web</v>
      </c>
      <c r="C256" s="85" t="str" cm="1">
        <f t="array" ref="C256">IFERROR(INDEX('03.Muestra'!$F$8:$F$42,SMALL(IF("Página Web"='03.Muestra'!$D$8:$D$42,ROW('03.Muestra'!$F$8:$F$42)-MIN(ROW('03.Muestra'!$D$8:$D$42))+1,""),ROW()-246)),"")</f>
        <v>https://www.comunidad.madrid/hospital/centrodetransfusion/sitemap</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https://www.comunidad.madrid/hospital/centrodetransfusion/</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https://www.comunidad.madrid/hospital/centrodetransfusion/ciudadanos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https://www.comunidad.madrid/hospital/centrodetransfusion/profesionales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https://www.comunidad.madrid/hospital/centrodetransfusion/comunicación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https://www.comunidad.madrid/hospital/centrodetransfusion/nosotros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Oficina de attn. al donante</v>
      </c>
      <c r="C290" s="85" t="str" cm="1">
        <f t="array" ref="C290">IFERROR(INDEX('03.Muestra'!$F$8:$F$42,SMALL(IF("Página Web"='03.Muestra'!$D$8:$D$42,ROW('03.Muestra'!$F$8:$F$42)-MIN(ROW('03.Muestra'!$D$8:$D$42))+1,""),ROW()-284)),"")</f>
        <v>https://www.comunidad.madrid/hospital/centrodetransfusion/ciudadanos/oficina-atencion-donante</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Buscador</v>
      </c>
      <c r="C291" s="85" t="str" cm="1">
        <f t="array" ref="C291">IFERROR(INDEX('03.Muestra'!$F$8:$F$42,SMALL(IF("Página Web"='03.Muestra'!$D$8:$D$42,ROW('03.Muestra'!$F$8:$F$42)-MIN(ROW('03.Muestra'!$D$8:$D$42))+1,""),ROW()-284)),"")</f>
        <v>https://www.comunidad.madrid/hospital/centrodetransfusion/buscar?search_api_fulltext=&amp;nombre=</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Accesibilidad</v>
      </c>
      <c r="C292" s="85" t="str" cm="1">
        <f t="array" ref="C292">IFERROR(INDEX('03.Muestra'!$F$8:$F$42,SMALL(IF("Página Web"='03.Muestra'!$D$8:$D$42,ROW('03.Muestra'!$F$8:$F$42)-MIN(ROW('03.Muestra'!$D$8:$D$42))+1,""),ROW()-284)),"")</f>
        <v>https://www.comunidad.madrid/hospital/centrodetransfusion/declaracion-accesibilidad</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https://www.comunidad.madrid/hospital/centrodetransfusion/aviso-legal-privacidad</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Web</v>
      </c>
      <c r="C294" s="85" t="str" cm="1">
        <f t="array" ref="C294">IFERROR(INDEX('03.Muestra'!$F$8:$F$42,SMALL(IF("Página Web"='03.Muestra'!$D$8:$D$42,ROW('03.Muestra'!$F$8:$F$42)-MIN(ROW('03.Muestra'!$D$8:$D$42))+1,""),ROW()-284)),"")</f>
        <v>https://www.comunidad.madrid/hospital/centrodetransfusion/sitemap</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https://www.comunidad.madrid/hospital/centrodetransfusion/</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https://www.comunidad.madrid/hospital/centrodetransfusion/ciudadanos</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https://www.comunidad.madrid/hospital/centrodetransfusion/profesionales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https://www.comunidad.madrid/hospital/centrodetransfusion/comunicación</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https://www.comunidad.madrid/hospital/centrodetransfusion/nosotros</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Oficina de attn. al donante</v>
      </c>
      <c r="C328" s="85" t="str" cm="1">
        <f t="array" ref="C328">IFERROR(INDEX('03.Muestra'!$F$8:$F$42,SMALL(IF("Página Web"='03.Muestra'!$D$8:$D$42,ROW('03.Muestra'!$F$8:$F$42)-MIN(ROW('03.Muestra'!$D$8:$D$42))+1,""),ROW()-322)),"")</f>
        <v>https://www.comunidad.madrid/hospital/centrodetransfusion/ciudadanos/oficina-atencion-donante</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Buscador</v>
      </c>
      <c r="C329" s="85" t="str" cm="1">
        <f t="array" ref="C329">IFERROR(INDEX('03.Muestra'!$F$8:$F$42,SMALL(IF("Página Web"='03.Muestra'!$D$8:$D$42,ROW('03.Muestra'!$F$8:$F$42)-MIN(ROW('03.Muestra'!$D$8:$D$42))+1,""),ROW()-322)),"")</f>
        <v>https://www.comunidad.madrid/hospital/centrodetransfusion/buscar?search_api_fulltext=&amp;nombre=</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Accesibilidad</v>
      </c>
      <c r="C330" s="85" t="str" cm="1">
        <f t="array" ref="C330">IFERROR(INDEX('03.Muestra'!$F$8:$F$42,SMALL(IF("Página Web"='03.Muestra'!$D$8:$D$42,ROW('03.Muestra'!$F$8:$F$42)-MIN(ROW('03.Muestra'!$D$8:$D$42))+1,""),ROW()-322)),"")</f>
        <v>https://www.comunidad.madrid/hospital/centrodetransfusion/declaracion-accesibilidad</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https://www.comunidad.madrid/hospital/centrodetransfusion/aviso-legal-privacidad</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Web</v>
      </c>
      <c r="C332" s="85" t="str" cm="1">
        <f t="array" ref="C332">IFERROR(INDEX('03.Muestra'!$F$8:$F$42,SMALL(IF("Página Web"='03.Muestra'!$D$8:$D$42,ROW('03.Muestra'!$F$8:$F$42)-MIN(ROW('03.Muestra'!$D$8:$D$42))+1,""),ROW()-322)),"")</f>
        <v>https://www.comunidad.madrid/hospital/centrodetransfusion/sitemap</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https://www.comunidad.madrid/hospital/centrodetransfusion/</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https://www.comunidad.madrid/hospital/centrodetransfusion/ciudadanos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https://www.comunidad.madrid/hospital/centrodetransfusion/profesionales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https://www.comunidad.madrid/hospital/centrodetransfusion/comunicación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https://www.comunidad.madrid/hospital/centrodetransfusion/nosotros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Oficina de attn. al donante</v>
      </c>
      <c r="C366" s="85" t="str" cm="1">
        <f t="array" ref="C366">IFERROR(INDEX('03.Muestra'!$F$8:$F$42,SMALL(IF("Página Web"='03.Muestra'!$D$8:$D$42,ROW('03.Muestra'!$F$8:$F$42)-MIN(ROW('03.Muestra'!$D$8:$D$42))+1,""),ROW()-360)),"")</f>
        <v>https://www.comunidad.madrid/hospital/centrodetransfusion/ciudadanos/oficina-atencion-donante</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Buscador</v>
      </c>
      <c r="C367" s="85" t="str" cm="1">
        <f t="array" ref="C367">IFERROR(INDEX('03.Muestra'!$F$8:$F$42,SMALL(IF("Página Web"='03.Muestra'!$D$8:$D$42,ROW('03.Muestra'!$F$8:$F$42)-MIN(ROW('03.Muestra'!$D$8:$D$42))+1,""),ROW()-360)),"")</f>
        <v>https://www.comunidad.madrid/hospital/centrodetransfusion/buscar?search_api_fulltext=&amp;nombre=</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Accesibilidad</v>
      </c>
      <c r="C368" s="85" t="str" cm="1">
        <f t="array" ref="C368">IFERROR(INDEX('03.Muestra'!$F$8:$F$42,SMALL(IF("Página Web"='03.Muestra'!$D$8:$D$42,ROW('03.Muestra'!$F$8:$F$42)-MIN(ROW('03.Muestra'!$D$8:$D$42))+1,""),ROW()-360)),"")</f>
        <v>https://www.comunidad.madrid/hospital/centrodetransfusion/declaracion-accesibilidad</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https://www.comunidad.madrid/hospital/centrodetransfusion/aviso-legal-privacidad</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Web</v>
      </c>
      <c r="C370" s="85" t="str" cm="1">
        <f t="array" ref="C370">IFERROR(INDEX('03.Muestra'!$F$8:$F$42,SMALL(IF("Página Web"='03.Muestra'!$D$8:$D$42,ROW('03.Muestra'!$F$8:$F$42)-MIN(ROW('03.Muestra'!$D$8:$D$42))+1,""),ROW()-360)),"")</f>
        <v>https://www.comunidad.madrid/hospital/centrodetransfusion/sitemap</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https://www.comunidad.madrid/hospital/centrodetransfusion/</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https://www.comunidad.madrid/hospital/centrodetransfusion/ciudadanos</v>
      </c>
      <c r="D400" s="99" t="s">
        <v>92</v>
      </c>
      <c r="E400" s="79" t="str">
        <f t="shared" si="20"/>
        <v/>
      </c>
      <c r="F400" s="91">
        <f ca="1">COUNTIF($D399:INDIRECT("$D" &amp;  SUM(ROW()-1,'03.Muestra'!$D$45)-1),F399)</f>
        <v>0</v>
      </c>
      <c r="G400" s="91">
        <f ca="1">COUNTIF($D399:INDIRECT("$D" &amp;  SUM(ROW()-1,'03.Muestra'!$D$45)-1),G399)</f>
        <v>0</v>
      </c>
      <c r="H400" s="91">
        <f ca="1">COUNTIF($D399:INDIRECT("$D" &amp;  SUM(ROW()-1,'03.Muestra'!$D$45)-1),H399)</f>
        <v>3</v>
      </c>
      <c r="I400" s="91">
        <f ca="1">COUNTIF($D399:INDIRECT("$D" &amp;  SUM(ROW()-1,'03.Muestra'!$D$45)-1),I399)</f>
        <v>0</v>
      </c>
      <c r="J400" s="91">
        <f ca="1">COUNTIF($D399:INDIRECT("$D" &amp;  SUM(ROW()-1,'03.Muestra'!$D$45)-1),J399)</f>
        <v>7</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https://www.comunidad.madrid/hospital/centrodetransfusion/profesionales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https://www.comunidad.madrid/hospital/centrodetransfusion/comunicación</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https://www.comunidad.madrid/hospital/centrodetransfusion/nosotros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Oficina de attn. al donante</v>
      </c>
      <c r="C404" s="85" t="str" cm="1">
        <f t="array" ref="C404">IFERROR(INDEX('03.Muestra'!$F$8:$F$42,SMALL(IF("Página Web"='03.Muestra'!$D$8:$D$42,ROW('03.Muestra'!$F$8:$F$42)-MIN(ROW('03.Muestra'!$D$8:$D$42))+1,""),ROW()-398)),"")</f>
        <v>https://www.comunidad.madrid/hospital/centrodetransfusion/ciudadanos/oficina-atencion-donante</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Buscador</v>
      </c>
      <c r="C405" s="85" t="str" cm="1">
        <f t="array" ref="C405">IFERROR(INDEX('03.Muestra'!$F$8:$F$42,SMALL(IF("Página Web"='03.Muestra'!$D$8:$D$42,ROW('03.Muestra'!$F$8:$F$42)-MIN(ROW('03.Muestra'!$D$8:$D$42))+1,""),ROW()-398)),"")</f>
        <v>https://www.comunidad.madrid/hospital/centrodetransfusion/buscar?search_api_fulltext=&amp;nombre=</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Accesibilidad</v>
      </c>
      <c r="C406" s="85" t="str" cm="1">
        <f t="array" ref="C406">IFERROR(INDEX('03.Muestra'!$F$8:$F$42,SMALL(IF("Página Web"='03.Muestra'!$D$8:$D$42,ROW('03.Muestra'!$F$8:$F$42)-MIN(ROW('03.Muestra'!$D$8:$D$42))+1,""),ROW()-398)),"")</f>
        <v>https://www.comunidad.madrid/hospital/centrodetransfusion/declaracion-accesibilidad</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https://www.comunidad.madrid/hospital/centrodetransfusion/aviso-legal-privacidad</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Web</v>
      </c>
      <c r="C408" s="85" t="str" cm="1">
        <f t="array" ref="C408">IFERROR(INDEX('03.Muestra'!$F$8:$F$42,SMALL(IF("Página Web"='03.Muestra'!$D$8:$D$42,ROW('03.Muestra'!$F$8:$F$42)-MIN(ROW('03.Muestra'!$D$8:$D$42))+1,""),ROW()-398)),"")</f>
        <v>https://www.comunidad.madrid/hospital/centrodetransfusion/sitemap</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https://www.comunidad.madrid/hospital/centrodetransfusion/</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https://www.comunidad.madrid/hospital/centrodetransfusion/ciudadanos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https://www.comunidad.madrid/hospital/centrodetransfusion/profesionales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https://www.comunidad.madrid/hospital/centrodetransfusion/comunicación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https://www.comunidad.madrid/hospital/centrodetransfusion/nosotros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Oficina de attn. al donante</v>
      </c>
      <c r="C442" s="85" t="str" cm="1">
        <f t="array" ref="C442">IFERROR(INDEX('03.Muestra'!$F$8:$F$42,SMALL(IF("Página Web"='03.Muestra'!$D$8:$D$42,ROW('03.Muestra'!$F$8:$F$42)-MIN(ROW('03.Muestra'!$D$8:$D$42))+1,""),ROW()-436)),"")</f>
        <v>https://www.comunidad.madrid/hospital/centrodetransfusion/ciudadanos/oficina-atencion-donante</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Buscador</v>
      </c>
      <c r="C443" s="85" t="str" cm="1">
        <f t="array" ref="C443">IFERROR(INDEX('03.Muestra'!$F$8:$F$42,SMALL(IF("Página Web"='03.Muestra'!$D$8:$D$42,ROW('03.Muestra'!$F$8:$F$42)-MIN(ROW('03.Muestra'!$D$8:$D$42))+1,""),ROW()-436)),"")</f>
        <v>https://www.comunidad.madrid/hospital/centrodetransfusion/buscar?search_api_fulltext=&amp;nombre=</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Accesibilidad</v>
      </c>
      <c r="C444" s="85" t="str" cm="1">
        <f t="array" ref="C444">IFERROR(INDEX('03.Muestra'!$F$8:$F$42,SMALL(IF("Página Web"='03.Muestra'!$D$8:$D$42,ROW('03.Muestra'!$F$8:$F$42)-MIN(ROW('03.Muestra'!$D$8:$D$42))+1,""),ROW()-436)),"")</f>
        <v>https://www.comunidad.madrid/hospital/centrodetransfusion/declaracion-accesibilidad</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https://www.comunidad.madrid/hospital/centrodetransfusion/aviso-legal-privacidad</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Web</v>
      </c>
      <c r="C446" s="85" t="str" cm="1">
        <f t="array" ref="C446">IFERROR(INDEX('03.Muestra'!$F$8:$F$42,SMALL(IF("Página Web"='03.Muestra'!$D$8:$D$42,ROW('03.Muestra'!$F$8:$F$42)-MIN(ROW('03.Muestra'!$D$8:$D$42))+1,""),ROW()-436)),"")</f>
        <v>https://www.comunidad.madrid/hospital/centrodetransfusion/sitemap</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https://www.comunidad.madrid/hospital/centrodetransfusion/</v>
      </c>
      <c r="D475" s="99" t="s">
        <v>94</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https://www.comunidad.madrid/hospital/centrodetransfusion/ciudadanos</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6</v>
      </c>
      <c r="J476" s="91">
        <f ca="1">COUNTIF($D475:INDIRECT("$D" &amp;  SUM(ROW()-1,'03.Muestra'!$D$45)-1),J475)</f>
        <v>4</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https://www.comunidad.madrid/hospital/centrodetransfusion/profesionales</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https://www.comunidad.madrid/hospital/centrodetransfusion/comunicación</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https://www.comunidad.madrid/hospital/centrodetransfusion/nosotros</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Oficina de attn. al donante</v>
      </c>
      <c r="C480" s="85" t="str" cm="1">
        <f t="array" ref="C480">IFERROR(INDEX('03.Muestra'!$F$8:$F$42,SMALL(IF("Página Web"='03.Muestra'!$D$8:$D$42,ROW('03.Muestra'!$F$8:$F$42)-MIN(ROW('03.Muestra'!$D$8:$D$42))+1,""),ROW()-474)),"")</f>
        <v>https://www.comunidad.madrid/hospital/centrodetransfusion/ciudadanos/oficina-atencion-donante</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Buscador</v>
      </c>
      <c r="C481" s="85" t="str" cm="1">
        <f t="array" ref="C481">IFERROR(INDEX('03.Muestra'!$F$8:$F$42,SMALL(IF("Página Web"='03.Muestra'!$D$8:$D$42,ROW('03.Muestra'!$F$8:$F$42)-MIN(ROW('03.Muestra'!$D$8:$D$42))+1,""),ROW()-474)),"")</f>
        <v>https://www.comunidad.madrid/hospital/centrodetransfusion/buscar?search_api_fulltext=&amp;nombre=</v>
      </c>
      <c r="D481" s="99" t="s">
        <v>94</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Accesibilidad</v>
      </c>
      <c r="C482" s="85" t="str" cm="1">
        <f t="array" ref="C482">IFERROR(INDEX('03.Muestra'!$F$8:$F$42,SMALL(IF("Página Web"='03.Muestra'!$D$8:$D$42,ROW('03.Muestra'!$F$8:$F$42)-MIN(ROW('03.Muestra'!$D$8:$D$42))+1,""),ROW()-474)),"")</f>
        <v>https://www.comunidad.madrid/hospital/centrodetransfusion/declaracion-accesibilidad</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https://www.comunidad.madrid/hospital/centrodetransfusion/aviso-legal-privacidad</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Web</v>
      </c>
      <c r="C484" s="85" t="str" cm="1">
        <f t="array" ref="C484">IFERROR(INDEX('03.Muestra'!$F$8:$F$42,SMALL(IF("Página Web"='03.Muestra'!$D$8:$D$42,ROW('03.Muestra'!$F$8:$F$42)-MIN(ROW('03.Muestra'!$D$8:$D$42))+1,""),ROW()-474)),"")</f>
        <v>https://www.comunidad.madrid/hospital/centrodetransfusion/sitemap</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https://www.comunidad.madrid/hospital/centrodetransfusion/</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https://www.comunidad.madrid/hospital/centrodetransfusion/ciudadanos</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https://www.comunidad.madrid/hospital/centrodetransfusion/profesionales</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https://www.comunidad.madrid/hospital/centrodetransfusion/comunicación</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https://www.comunidad.madrid/hospital/centrodetransfusion/nosotros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Oficina de attn. al donante</v>
      </c>
      <c r="C518" s="85" t="str" cm="1">
        <f t="array" ref="C518">IFERROR(INDEX('03.Muestra'!$F$8:$F$42,SMALL(IF("Página Web"='03.Muestra'!$D$8:$D$42,ROW('03.Muestra'!$F$8:$F$42)-MIN(ROW('03.Muestra'!$D$8:$D$42))+1,""),ROW()-512)),"")</f>
        <v>https://www.comunidad.madrid/hospital/centrodetransfusion/ciudadanos/oficina-atencion-donante</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Buscador</v>
      </c>
      <c r="C519" s="85" t="str" cm="1">
        <f t="array" ref="C519">IFERROR(INDEX('03.Muestra'!$F$8:$F$42,SMALL(IF("Página Web"='03.Muestra'!$D$8:$D$42,ROW('03.Muestra'!$F$8:$F$42)-MIN(ROW('03.Muestra'!$D$8:$D$42))+1,""),ROW()-512)),"")</f>
        <v>https://www.comunidad.madrid/hospital/centrodetransfusion/buscar?search_api_fulltext=&amp;nombre=</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Accesibilidad</v>
      </c>
      <c r="C520" s="85" t="str" cm="1">
        <f t="array" ref="C520">IFERROR(INDEX('03.Muestra'!$F$8:$F$42,SMALL(IF("Página Web"='03.Muestra'!$D$8:$D$42,ROW('03.Muestra'!$F$8:$F$42)-MIN(ROW('03.Muestra'!$D$8:$D$42))+1,""),ROW()-512)),"")</f>
        <v>https://www.comunidad.madrid/hospital/centrodetransfusion/declaracion-accesibilidad</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https://www.comunidad.madrid/hospital/centrodetransfusion/aviso-legal-privacidad</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Web</v>
      </c>
      <c r="C522" s="85" t="str" cm="1">
        <f t="array" ref="C522">IFERROR(INDEX('03.Muestra'!$F$8:$F$42,SMALL(IF("Página Web"='03.Muestra'!$D$8:$D$42,ROW('03.Muestra'!$F$8:$F$42)-MIN(ROW('03.Muestra'!$D$8:$D$42))+1,""),ROW()-512)),"")</f>
        <v>https://www.comunidad.madrid/hospital/centrodetransfusion/sitemap</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https://www.comunidad.madrid/hospital/centrodetransfusion/</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https://www.comunidad.madrid/hospital/centrodetransfusion/ciudadanos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https://www.comunidad.madrid/hospital/centrodetransfusion/profesionales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https://www.comunidad.madrid/hospital/centrodetransfusion/comunicación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https://www.comunidad.madrid/hospital/centrodetransfusion/nosotros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Oficina de attn. al donante</v>
      </c>
      <c r="C556" s="85" t="str" cm="1">
        <f t="array" ref="C556">IFERROR(INDEX('03.Muestra'!$F$8:$F$42,SMALL(IF("Página Web"='03.Muestra'!$D$8:$D$42,ROW('03.Muestra'!$F$8:$F$42)-MIN(ROW('03.Muestra'!$D$8:$D$42))+1,""),ROW()-550)),"")</f>
        <v>https://www.comunidad.madrid/hospital/centrodetransfusion/ciudadanos/oficina-atencion-donante</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Buscador</v>
      </c>
      <c r="C557" s="85" t="str" cm="1">
        <f t="array" ref="C557">IFERROR(INDEX('03.Muestra'!$F$8:$F$42,SMALL(IF("Página Web"='03.Muestra'!$D$8:$D$42,ROW('03.Muestra'!$F$8:$F$42)-MIN(ROW('03.Muestra'!$D$8:$D$42))+1,""),ROW()-550)),"")</f>
        <v>https://www.comunidad.madrid/hospital/centrodetransfusion/buscar?search_api_fulltext=&amp;nombre=</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Accesibilidad</v>
      </c>
      <c r="C558" s="85" t="str" cm="1">
        <f t="array" ref="C558">IFERROR(INDEX('03.Muestra'!$F$8:$F$42,SMALL(IF("Página Web"='03.Muestra'!$D$8:$D$42,ROW('03.Muestra'!$F$8:$F$42)-MIN(ROW('03.Muestra'!$D$8:$D$42))+1,""),ROW()-550)),"")</f>
        <v>https://www.comunidad.madrid/hospital/centrodetransfusion/declaracion-accesibilidad</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https://www.comunidad.madrid/hospital/centrodetransfusion/aviso-legal-privacidad</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Web</v>
      </c>
      <c r="C560" s="85" t="str" cm="1">
        <f t="array" ref="C560">IFERROR(INDEX('03.Muestra'!$F$8:$F$42,SMALL(IF("Página Web"='03.Muestra'!$D$8:$D$42,ROW('03.Muestra'!$F$8:$F$42)-MIN(ROW('03.Muestra'!$D$8:$D$42))+1,""),ROW()-550)),"")</f>
        <v>https://www.comunidad.madrid/hospital/centrodetransfusion/sitemap</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https://www.comunidad.madrid/hospital/centrodetransfusion/</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https://www.comunidad.madrid/hospital/centrodetransfusion/ciudadanos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https://www.comunidad.madrid/hospital/centrodetransfusion/profesionales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https://www.comunidad.madrid/hospital/centrodetransfusion/comunicación</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https://www.comunidad.madrid/hospital/centrodetransfusion/nosotros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Oficina de attn. al donante</v>
      </c>
      <c r="C594" s="85" t="str" cm="1">
        <f t="array" ref="C594">IFERROR(INDEX('03.Muestra'!$F$8:$F$42,SMALL(IF("Página Web"='03.Muestra'!$D$8:$D$42,ROW('03.Muestra'!$F$8:$F$42)-MIN(ROW('03.Muestra'!$D$8:$D$42))+1,""),ROW()-588)),"")</f>
        <v>https://www.comunidad.madrid/hospital/centrodetransfusion/ciudadanos/oficina-atencion-donante</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Buscador</v>
      </c>
      <c r="C595" s="85" t="str" cm="1">
        <f t="array" ref="C595">IFERROR(INDEX('03.Muestra'!$F$8:$F$42,SMALL(IF("Página Web"='03.Muestra'!$D$8:$D$42,ROW('03.Muestra'!$F$8:$F$42)-MIN(ROW('03.Muestra'!$D$8:$D$42))+1,""),ROW()-588)),"")</f>
        <v>https://www.comunidad.madrid/hospital/centrodetransfusion/buscar?search_api_fulltext=&amp;nombre=</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Accesibilidad</v>
      </c>
      <c r="C596" s="85" t="str" cm="1">
        <f t="array" ref="C596">IFERROR(INDEX('03.Muestra'!$F$8:$F$42,SMALL(IF("Página Web"='03.Muestra'!$D$8:$D$42,ROW('03.Muestra'!$F$8:$F$42)-MIN(ROW('03.Muestra'!$D$8:$D$42))+1,""),ROW()-588)),"")</f>
        <v>https://www.comunidad.madrid/hospital/centrodetransfusion/declaracion-accesibilidad</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https://www.comunidad.madrid/hospital/centrodetransfusion/aviso-legal-privacidad</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Web</v>
      </c>
      <c r="C598" s="85" t="str" cm="1">
        <f t="array" ref="C598">IFERROR(INDEX('03.Muestra'!$F$8:$F$42,SMALL(IF("Página Web"='03.Muestra'!$D$8:$D$42,ROW('03.Muestra'!$F$8:$F$42)-MIN(ROW('03.Muestra'!$D$8:$D$42))+1,""),ROW()-588)),"")</f>
        <v>https://www.comunidad.madrid/hospital/centrodetransfusion/sitemap</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https://www.comunidad.madrid/hospital/centrodetransfusion/</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https://www.comunidad.madrid/hospital/centrodetransfusion/ciudadanos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5</v>
      </c>
      <c r="J628" s="91">
        <f ca="1">COUNTIF($D627:INDIRECT("$D" &amp;  SUM(ROW()-1,'03.Muestra'!$D$45)-1),J627)</f>
        <v>5</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https://www.comunidad.madrid/hospital/centrodetransfusion/profesionales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https://www.comunidad.madrid/hospital/centrodetransfusion/comunicación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https://www.comunidad.madrid/hospital/centrodetransfusion/nosotros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Oficina de attn. al donante</v>
      </c>
      <c r="C632" s="85" t="str" cm="1">
        <f t="array" ref="C632">IFERROR(INDEX('03.Muestra'!$F$8:$F$42,SMALL(IF("Página Web"='03.Muestra'!$D$8:$D$42,ROW('03.Muestra'!$F$8:$F$42)-MIN(ROW('03.Muestra'!$D$8:$D$42))+1,""),ROW()-626)),"")</f>
        <v>https://www.comunidad.madrid/hospital/centrodetransfusion/ciudadanos/oficina-atencion-donante</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Buscador</v>
      </c>
      <c r="C633" s="85" t="str" cm="1">
        <f t="array" ref="C633">IFERROR(INDEX('03.Muestra'!$F$8:$F$42,SMALL(IF("Página Web"='03.Muestra'!$D$8:$D$42,ROW('03.Muestra'!$F$8:$F$42)-MIN(ROW('03.Muestra'!$D$8:$D$42))+1,""),ROW()-626)),"")</f>
        <v>https://www.comunidad.madrid/hospital/centrodetransfusion/buscar?search_api_fulltext=&amp;nombre=</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Accesibilidad</v>
      </c>
      <c r="C634" s="85" t="str" cm="1">
        <f t="array" ref="C634">IFERROR(INDEX('03.Muestra'!$F$8:$F$42,SMALL(IF("Página Web"='03.Muestra'!$D$8:$D$42,ROW('03.Muestra'!$F$8:$F$42)-MIN(ROW('03.Muestra'!$D$8:$D$42))+1,""),ROW()-626)),"")</f>
        <v>https://www.comunidad.madrid/hospital/centrodetransfusion/declaracion-accesibilidad</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https://www.comunidad.madrid/hospital/centrodetransfusion/aviso-legal-privacidad</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Web</v>
      </c>
      <c r="C636" s="85" t="str" cm="1">
        <f t="array" ref="C636">IFERROR(INDEX('03.Muestra'!$F$8:$F$42,SMALL(IF("Página Web"='03.Muestra'!$D$8:$D$42,ROW('03.Muestra'!$F$8:$F$42)-MIN(ROW('03.Muestra'!$D$8:$D$42))+1,""),ROW()-626)),"")</f>
        <v>https://www.comunidad.madrid/hospital/centrodetransfusion/sitemap</v>
      </c>
      <c r="D636" s="99" t="s">
        <v>92</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https://www.comunidad.madrid/hospital/centrodetransfusion/</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https://www.comunidad.madrid/hospital/centrodetransfusion/ciudadanos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https://www.comunidad.madrid/hospital/centrodetransfusion/profesionales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https://www.comunidad.madrid/hospital/centrodetransfusion/comunicación</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https://www.comunidad.madrid/hospital/centrodetransfusion/nosotros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Oficina de attn. al donante</v>
      </c>
      <c r="C670" s="85" t="str" cm="1">
        <f t="array" ref="C670">IFERROR(INDEX('03.Muestra'!$F$8:$F$42,SMALL(IF("Página Web"='03.Muestra'!$D$8:$D$42,ROW('03.Muestra'!$F$8:$F$42)-MIN(ROW('03.Muestra'!$D$8:$D$42))+1,""),ROW()-664)),"")</f>
        <v>https://www.comunidad.madrid/hospital/centrodetransfusion/ciudadanos/oficina-atencion-donante</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Buscador</v>
      </c>
      <c r="C671" s="85" t="str" cm="1">
        <f t="array" ref="C671">IFERROR(INDEX('03.Muestra'!$F$8:$F$42,SMALL(IF("Página Web"='03.Muestra'!$D$8:$D$42,ROW('03.Muestra'!$F$8:$F$42)-MIN(ROW('03.Muestra'!$D$8:$D$42))+1,""),ROW()-664)),"")</f>
        <v>https://www.comunidad.madrid/hospital/centrodetransfusion/buscar?search_api_fulltext=&amp;nombre=</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Accesibilidad</v>
      </c>
      <c r="C672" s="85" t="str" cm="1">
        <f t="array" ref="C672">IFERROR(INDEX('03.Muestra'!$F$8:$F$42,SMALL(IF("Página Web"='03.Muestra'!$D$8:$D$42,ROW('03.Muestra'!$F$8:$F$42)-MIN(ROW('03.Muestra'!$D$8:$D$42))+1,""),ROW()-664)),"")</f>
        <v>https://www.comunidad.madrid/hospital/centrodetransfusion/declaracion-accesibilidad</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https://www.comunidad.madrid/hospital/centrodetransfusion/aviso-legal-privacidad</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Web</v>
      </c>
      <c r="C674" s="85" t="str" cm="1">
        <f t="array" ref="C674">IFERROR(INDEX('03.Muestra'!$F$8:$F$42,SMALL(IF("Página Web"='03.Muestra'!$D$8:$D$42,ROW('03.Muestra'!$F$8:$F$42)-MIN(ROW('03.Muestra'!$D$8:$D$42))+1,""),ROW()-664)),"")</f>
        <v>https://www.comunidad.madrid/hospital/centrodetransfusion/sitemap</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https://www.comunidad.madrid/hospital/centrodetransfusion/</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https://www.comunidad.madrid/hospital/centrodetransfusion/ciudadanos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https://www.comunidad.madrid/hospital/centrodetransfusion/profesionales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https://www.comunidad.madrid/hospital/centrodetransfusion/comunicación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https://www.comunidad.madrid/hospital/centrodetransfusion/nosotros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Oficina de attn. al donante</v>
      </c>
      <c r="C708" s="85" t="str" cm="1">
        <f t="array" ref="C708">IFERROR(INDEX('03.Muestra'!$F$8:$F$42,SMALL(IF("Página Web"='03.Muestra'!$D$8:$D$42,ROW('03.Muestra'!$F$8:$F$42)-MIN(ROW('03.Muestra'!$D$8:$D$42))+1,""),ROW()-702)),"")</f>
        <v>https://www.comunidad.madrid/hospital/centrodetransfusion/ciudadanos/oficina-atencion-donante</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Buscador</v>
      </c>
      <c r="C709" s="85" t="str" cm="1">
        <f t="array" ref="C709">IFERROR(INDEX('03.Muestra'!$F$8:$F$42,SMALL(IF("Página Web"='03.Muestra'!$D$8:$D$42,ROW('03.Muestra'!$F$8:$F$42)-MIN(ROW('03.Muestra'!$D$8:$D$42))+1,""),ROW()-702)),"")</f>
        <v>https://www.comunidad.madrid/hospital/centrodetransfusion/buscar?search_api_fulltext=&amp;nombre=</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Accesibilidad</v>
      </c>
      <c r="C710" s="85" t="str" cm="1">
        <f t="array" ref="C710">IFERROR(INDEX('03.Muestra'!$F$8:$F$42,SMALL(IF("Página Web"='03.Muestra'!$D$8:$D$42,ROW('03.Muestra'!$F$8:$F$42)-MIN(ROW('03.Muestra'!$D$8:$D$42))+1,""),ROW()-702)),"")</f>
        <v>https://www.comunidad.madrid/hospital/centrodetransfusion/declaracion-accesibilidad</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https://www.comunidad.madrid/hospital/centrodetransfusion/aviso-legal-privacidad</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Web</v>
      </c>
      <c r="C712" s="85" t="str" cm="1">
        <f t="array" ref="C712">IFERROR(INDEX('03.Muestra'!$F$8:$F$42,SMALL(IF("Página Web"='03.Muestra'!$D$8:$D$42,ROW('03.Muestra'!$F$8:$F$42)-MIN(ROW('03.Muestra'!$D$8:$D$42))+1,""),ROW()-702)),"")</f>
        <v>https://www.comunidad.madrid/hospital/centrodetransfusion/sitemap</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https://www.comunidad.madrid/hospital/centrodetransfusion/</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https://www.comunidad.madrid/hospital/centrodetransfusion/ciudadanos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https://www.comunidad.madrid/hospital/centrodetransfusion/profesionales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https://www.comunidad.madrid/hospital/centrodetransfusion/comunicación</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https://www.comunidad.madrid/hospital/centrodetransfusion/nosotros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Oficina de attn. al donante</v>
      </c>
      <c r="C746" s="85" t="str" cm="1">
        <f t="array" ref="C746">IFERROR(INDEX('03.Muestra'!$F$8:$F$42,SMALL(IF("Página Web"='03.Muestra'!$D$8:$D$42,ROW('03.Muestra'!$F$8:$F$42)-MIN(ROW('03.Muestra'!$D$8:$D$42))+1,""),ROW()-740)),"")</f>
        <v>https://www.comunidad.madrid/hospital/centrodetransfusion/ciudadanos/oficina-atencion-donante</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Buscador</v>
      </c>
      <c r="C747" s="85" t="str" cm="1">
        <f t="array" ref="C747">IFERROR(INDEX('03.Muestra'!$F$8:$F$42,SMALL(IF("Página Web"='03.Muestra'!$D$8:$D$42,ROW('03.Muestra'!$F$8:$F$42)-MIN(ROW('03.Muestra'!$D$8:$D$42))+1,""),ROW()-740)),"")</f>
        <v>https://www.comunidad.madrid/hospital/centrodetransfusion/buscar?search_api_fulltext=&amp;nombre=</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Accesibilidad</v>
      </c>
      <c r="C748" s="85" t="str" cm="1">
        <f t="array" ref="C748">IFERROR(INDEX('03.Muestra'!$F$8:$F$42,SMALL(IF("Página Web"='03.Muestra'!$D$8:$D$42,ROW('03.Muestra'!$F$8:$F$42)-MIN(ROW('03.Muestra'!$D$8:$D$42))+1,""),ROW()-740)),"")</f>
        <v>https://www.comunidad.madrid/hospital/centrodetransfusion/declaracion-accesibilidad</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Aviso legal</v>
      </c>
      <c r="C749" s="85" t="str" cm="1">
        <f t="array" ref="C749">IFERROR(INDEX('03.Muestra'!$F$8:$F$42,SMALL(IF("Página Web"='03.Muestra'!$D$8:$D$42,ROW('03.Muestra'!$F$8:$F$42)-MIN(ROW('03.Muestra'!$D$8:$D$42))+1,""),ROW()-740)),"")</f>
        <v>https://www.comunidad.madrid/hospital/centrodetransfusion/aviso-legal-privacidad</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Mapa Web</v>
      </c>
      <c r="C750" s="85" t="str" cm="1">
        <f t="array" ref="C750">IFERROR(INDEX('03.Muestra'!$F$8:$F$42,SMALL(IF("Página Web"='03.Muestra'!$D$8:$D$42,ROW('03.Muestra'!$F$8:$F$42)-MIN(ROW('03.Muestra'!$D$8:$D$42))+1,""),ROW()-740)),"")</f>
        <v>https://www.comunidad.madrid/hospital/centrodetransfusion/sitemap</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ref="D752:D775" si="39">IF(AND(B752&lt;&gt;"",C752&lt;&gt;""),"N/T","")</f>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https://www.comunidad.madrid/hospital/centrodetransfusion/</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https://www.comunidad.madrid/hospital/centrodetransfusion/ciudadanos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https://www.comunidad.madrid/hospital/centrodetransfusion/profesionales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https://www.comunidad.madrid/hospital/centrodetransfusion/comunicación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https://www.comunidad.madrid/hospital/centrodetransfusion/nosotros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Oficina de attn. al donante</v>
      </c>
      <c r="C784" s="85" t="str" cm="1">
        <f t="array" ref="C784">IFERROR(INDEX('03.Muestra'!$F$8:$F$42,SMALL(IF("Página Web"='03.Muestra'!$D$8:$D$42,ROW('03.Muestra'!$F$8:$F$42)-MIN(ROW('03.Muestra'!$D$8:$D$42))+1,""),ROW()-778)),"")</f>
        <v>https://www.comunidad.madrid/hospital/centrodetransfusion/ciudadanos/oficina-atencion-donante</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Buscador</v>
      </c>
      <c r="C785" s="85" t="str" cm="1">
        <f t="array" ref="C785">IFERROR(INDEX('03.Muestra'!$F$8:$F$42,SMALL(IF("Página Web"='03.Muestra'!$D$8:$D$42,ROW('03.Muestra'!$F$8:$F$42)-MIN(ROW('03.Muestra'!$D$8:$D$42))+1,""),ROW()-778)),"")</f>
        <v>https://www.comunidad.madrid/hospital/centrodetransfusion/buscar?search_api_fulltext=&amp;nombre=</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Accesibilidad</v>
      </c>
      <c r="C786" s="85" t="str" cm="1">
        <f t="array" ref="C786">IFERROR(INDEX('03.Muestra'!$F$8:$F$42,SMALL(IF("Página Web"='03.Muestra'!$D$8:$D$42,ROW('03.Muestra'!$F$8:$F$42)-MIN(ROW('03.Muestra'!$D$8:$D$42))+1,""),ROW()-778)),"")</f>
        <v>https://www.comunidad.madrid/hospital/centrodetransfusion/declaracion-accesibilidad</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Aviso legal</v>
      </c>
      <c r="C787" s="85" t="str" cm="1">
        <f t="array" ref="C787">IFERROR(INDEX('03.Muestra'!$F$8:$F$42,SMALL(IF("Página Web"='03.Muestra'!$D$8:$D$42,ROW('03.Muestra'!$F$8:$F$42)-MIN(ROW('03.Muestra'!$D$8:$D$42))+1,""),ROW()-778)),"")</f>
        <v>https://www.comunidad.madrid/hospital/centrodetransfusion/aviso-legal-privacidad</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Mapa Web</v>
      </c>
      <c r="C788" s="85" t="str" cm="1">
        <f t="array" ref="C788">IFERROR(INDEX('03.Muestra'!$F$8:$F$42,SMALL(IF("Página Web"='03.Muestra'!$D$8:$D$42,ROW('03.Muestra'!$F$8:$F$42)-MIN(ROW('03.Muestra'!$D$8:$D$42))+1,""),ROW()-778)),"")</f>
        <v>https://www.comunidad.madrid/hospital/centrodetransfusion/sitemap</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ref="D790:D813" si="41">IF(AND(B790&lt;&gt;"",C790&lt;&gt;""),"N/T","")</f>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https://www.comunidad.madrid/hospital/centrodetransfusion/</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https://www.comunidad.madrid/hospital/centrodetransfusion/ciudadanos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https://www.comunidad.madrid/hospital/centrodetransfusion/profesionales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https://www.comunidad.madrid/hospital/centrodetransfusion/comunicación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https://www.comunidad.madrid/hospital/centrodetransfusion/nosotros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Oficina de attn. al donante</v>
      </c>
      <c r="C822" s="85" t="str" cm="1">
        <f t="array" ref="C822">IFERROR(INDEX('03.Muestra'!$F$8:$F$42,SMALL(IF("Página Web"='03.Muestra'!$D$8:$D$42,ROW('03.Muestra'!$F$8:$F$42)-MIN(ROW('03.Muestra'!$D$8:$D$42))+1,""),ROW()-816)),"")</f>
        <v>https://www.comunidad.madrid/hospital/centrodetransfusion/ciudadanos/oficina-atencion-donante</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Buscador</v>
      </c>
      <c r="C823" s="85" t="str" cm="1">
        <f t="array" ref="C823">IFERROR(INDEX('03.Muestra'!$F$8:$F$42,SMALL(IF("Página Web"='03.Muestra'!$D$8:$D$42,ROW('03.Muestra'!$F$8:$F$42)-MIN(ROW('03.Muestra'!$D$8:$D$42))+1,""),ROW()-816)),"")</f>
        <v>https://www.comunidad.madrid/hospital/centrodetransfusion/buscar?search_api_fulltext=&amp;nombre=</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Accesibilidad</v>
      </c>
      <c r="C824" s="85" t="str" cm="1">
        <f t="array" ref="C824">IFERROR(INDEX('03.Muestra'!$F$8:$F$42,SMALL(IF("Página Web"='03.Muestra'!$D$8:$D$42,ROW('03.Muestra'!$F$8:$F$42)-MIN(ROW('03.Muestra'!$D$8:$D$42))+1,""),ROW()-816)),"")</f>
        <v>https://www.comunidad.madrid/hospital/centrodetransfusion/declaracion-accesibilidad</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Aviso legal</v>
      </c>
      <c r="C825" s="85" t="str" cm="1">
        <f t="array" ref="C825">IFERROR(INDEX('03.Muestra'!$F$8:$F$42,SMALL(IF("Página Web"='03.Muestra'!$D$8:$D$42,ROW('03.Muestra'!$F$8:$F$42)-MIN(ROW('03.Muestra'!$D$8:$D$42))+1,""),ROW()-816)),"")</f>
        <v>https://www.comunidad.madrid/hospital/centrodetransfusion/aviso-legal-privacidad</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Mapa Web</v>
      </c>
      <c r="C826" s="85" t="str" cm="1">
        <f t="array" ref="C826">IFERROR(INDEX('03.Muestra'!$F$8:$F$42,SMALL(IF("Página Web"='03.Muestra'!$D$8:$D$42,ROW('03.Muestra'!$F$8:$F$42)-MIN(ROW('03.Muestra'!$D$8:$D$42))+1,""),ROW()-816)),"")</f>
        <v>https://www.comunidad.madrid/hospital/centrodetransfusion/sitemap</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ref="D828:D851" si="43">IF(AND(B828&lt;&gt;"",C828&lt;&gt;""),"N/T","")</f>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https://www.comunidad.madrid/hospital/centrodetransfusion/</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https://www.comunidad.madrid/hospital/centrodetransfusion/ciudadanos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https://www.comunidad.madrid/hospital/centrodetransfusion/profesionales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https://www.comunidad.madrid/hospital/centrodetransfusion/comunicación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https://www.comunidad.madrid/hospital/centrodetransfusion/nosotros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Oficina de attn. al donante</v>
      </c>
      <c r="C860" s="85" t="str" cm="1">
        <f t="array" ref="C860">IFERROR(INDEX('03.Muestra'!$F$8:$F$42,SMALL(IF("Página Web"='03.Muestra'!$D$8:$D$42,ROW('03.Muestra'!$F$8:$F$42)-MIN(ROW('03.Muestra'!$D$8:$D$42))+1,""),ROW()-854)),"")</f>
        <v>https://www.comunidad.madrid/hospital/centrodetransfusion/ciudadanos/oficina-atencion-donante</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Buscador</v>
      </c>
      <c r="C861" s="85" t="str" cm="1">
        <f t="array" ref="C861">IFERROR(INDEX('03.Muestra'!$F$8:$F$42,SMALL(IF("Página Web"='03.Muestra'!$D$8:$D$42,ROW('03.Muestra'!$F$8:$F$42)-MIN(ROW('03.Muestra'!$D$8:$D$42))+1,""),ROW()-854)),"")</f>
        <v>https://www.comunidad.madrid/hospital/centrodetransfusion/buscar?search_api_fulltext=&amp;nombre=</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Accesibilidad</v>
      </c>
      <c r="C862" s="85" t="str" cm="1">
        <f t="array" ref="C862">IFERROR(INDEX('03.Muestra'!$F$8:$F$42,SMALL(IF("Página Web"='03.Muestra'!$D$8:$D$42,ROW('03.Muestra'!$F$8:$F$42)-MIN(ROW('03.Muestra'!$D$8:$D$42))+1,""),ROW()-854)),"")</f>
        <v>https://www.comunidad.madrid/hospital/centrodetransfusion/declaracion-accesibilidad</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Aviso legal</v>
      </c>
      <c r="C863" s="85" t="str" cm="1">
        <f t="array" ref="C863">IFERROR(INDEX('03.Muestra'!$F$8:$F$42,SMALL(IF("Página Web"='03.Muestra'!$D$8:$D$42,ROW('03.Muestra'!$F$8:$F$42)-MIN(ROW('03.Muestra'!$D$8:$D$42))+1,""),ROW()-854)),"")</f>
        <v>https://www.comunidad.madrid/hospital/centrodetransfusion/aviso-legal-privacidad</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Mapa Web</v>
      </c>
      <c r="C864" s="85" t="str" cm="1">
        <f t="array" ref="C864">IFERROR(INDEX('03.Muestra'!$F$8:$F$42,SMALL(IF("Página Web"='03.Muestra'!$D$8:$D$42,ROW('03.Muestra'!$F$8:$F$42)-MIN(ROW('03.Muestra'!$D$8:$D$42))+1,""),ROW()-854)),"")</f>
        <v>https://www.comunidad.madrid/hospital/centrodetransfusion/sitemap</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ref="D866:D889" si="45">IF(AND(B866&lt;&gt;"",C866&lt;&gt;""),"N/T","")</f>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https://www.comunidad.madrid/hospital/centrodetransfusion/</v>
      </c>
      <c r="D893" s="99" t="s">
        <v>94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https://www.comunidad.madrid/hospital/centrodetransfusion/ciudadanos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9</v>
      </c>
      <c r="I894" s="91">
        <f ca="1">COUNTIF($D893:INDIRECT("$D" &amp;  SUM(ROW()-1,'03.Muestra'!$D$45)-1),I893)</f>
        <v>1</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https://www.comunidad.madrid/hospital/centrodetransfusion/profesionales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https://www.comunidad.madrid/hospital/centrodetransfusion/comunicación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https://www.comunidad.madrid/hospital/centrodetransfusion/nosotros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Oficina de attn. al donante</v>
      </c>
      <c r="C898" s="85" t="str" cm="1">
        <f t="array" ref="C898">IFERROR(INDEX('03.Muestra'!$F$8:$F$42,SMALL(IF("Página Web"='03.Muestra'!$D$8:$D$42,ROW('03.Muestra'!$F$8:$F$42)-MIN(ROW('03.Muestra'!$D$8:$D$42))+1,""),ROW()-892)),"")</f>
        <v>https://www.comunidad.madrid/hospital/centrodetransfusion/ciudadanos/oficina-atencion-donante</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Buscador</v>
      </c>
      <c r="C899" s="85" t="str" cm="1">
        <f t="array" ref="C899">IFERROR(INDEX('03.Muestra'!$F$8:$F$42,SMALL(IF("Página Web"='03.Muestra'!$D$8:$D$42,ROW('03.Muestra'!$F$8:$F$42)-MIN(ROW('03.Muestra'!$D$8:$D$42))+1,""),ROW()-892)),"")</f>
        <v>https://www.comunidad.madrid/hospital/centrodetransfusion/buscar?search_api_fulltext=&amp;nombre=</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Accesibilidad</v>
      </c>
      <c r="C900" s="85" t="str" cm="1">
        <f t="array" ref="C900">IFERROR(INDEX('03.Muestra'!$F$8:$F$42,SMALL(IF("Página Web"='03.Muestra'!$D$8:$D$42,ROW('03.Muestra'!$F$8:$F$42)-MIN(ROW('03.Muestra'!$D$8:$D$42))+1,""),ROW()-892)),"")</f>
        <v>https://www.comunidad.madrid/hospital/centrodetransfusion/declaracion-accesibilidad</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Aviso legal</v>
      </c>
      <c r="C901" s="85" t="str" cm="1">
        <f t="array" ref="C901">IFERROR(INDEX('03.Muestra'!$F$8:$F$42,SMALL(IF("Página Web"='03.Muestra'!$D$8:$D$42,ROW('03.Muestra'!$F$8:$F$42)-MIN(ROW('03.Muestra'!$D$8:$D$42))+1,""),ROW()-892)),"")</f>
        <v>https://www.comunidad.madrid/hospital/centrodetransfusion/aviso-legal-privacidad</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Mapa Web</v>
      </c>
      <c r="C902" s="85" t="str" cm="1">
        <f t="array" ref="C902">IFERROR(INDEX('03.Muestra'!$F$8:$F$42,SMALL(IF("Página Web"='03.Muestra'!$D$8:$D$42,ROW('03.Muestra'!$F$8:$F$42)-MIN(ROW('03.Muestra'!$D$8:$D$42))+1,""),ROW()-892)),"")</f>
        <v>https://www.comunidad.madrid/hospital/centrodetransfusion/sitemap</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ref="D904:D927" si="47">IF(AND(B904&lt;&gt;"",C904&lt;&gt;""),"N/T","")</f>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https://www.comunidad.madrid/hospital/centrodetransfusion/</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https://www.comunidad.madrid/hospital/centrodetransfusion/ciudadanos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https://www.comunidad.madrid/hospital/centrodetransfusion/profesionales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https://www.comunidad.madrid/hospital/centrodetransfusion/comunicación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https://www.comunidad.madrid/hospital/centrodetransfusion/nosotros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Oficina de attn. al donante</v>
      </c>
      <c r="C936" s="85" t="str" cm="1">
        <f t="array" ref="C936">IFERROR(INDEX('03.Muestra'!$F$8:$F$42,SMALL(IF("Página Web"='03.Muestra'!$D$8:$D$42,ROW('03.Muestra'!$F$8:$F$42)-MIN(ROW('03.Muestra'!$D$8:$D$42))+1,""),ROW()-930)),"")</f>
        <v>https://www.comunidad.madrid/hospital/centrodetransfusion/ciudadanos/oficina-atencion-donante</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Buscador</v>
      </c>
      <c r="C937" s="85" t="str" cm="1">
        <f t="array" ref="C937">IFERROR(INDEX('03.Muestra'!$F$8:$F$42,SMALL(IF("Página Web"='03.Muestra'!$D$8:$D$42,ROW('03.Muestra'!$F$8:$F$42)-MIN(ROW('03.Muestra'!$D$8:$D$42))+1,""),ROW()-930)),"")</f>
        <v>https://www.comunidad.madrid/hospital/centrodetransfusion/buscar?search_api_fulltext=&amp;nombre=</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Accesibilidad</v>
      </c>
      <c r="C938" s="85" t="str" cm="1">
        <f t="array" ref="C938">IFERROR(INDEX('03.Muestra'!$F$8:$F$42,SMALL(IF("Página Web"='03.Muestra'!$D$8:$D$42,ROW('03.Muestra'!$F$8:$F$42)-MIN(ROW('03.Muestra'!$D$8:$D$42))+1,""),ROW()-930)),"")</f>
        <v>https://www.comunidad.madrid/hospital/centrodetransfusion/declaracion-accesibilidad</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Aviso legal</v>
      </c>
      <c r="C939" s="85" t="str" cm="1">
        <f t="array" ref="C939">IFERROR(INDEX('03.Muestra'!$F$8:$F$42,SMALL(IF("Página Web"='03.Muestra'!$D$8:$D$42,ROW('03.Muestra'!$F$8:$F$42)-MIN(ROW('03.Muestra'!$D$8:$D$42))+1,""),ROW()-930)),"")</f>
        <v>https://www.comunidad.madrid/hospital/centrodetransfusion/aviso-legal-privacidad</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Mapa Web</v>
      </c>
      <c r="C940" s="85" t="str" cm="1">
        <f t="array" ref="C940">IFERROR(INDEX('03.Muestra'!$F$8:$F$42,SMALL(IF("Página Web"='03.Muestra'!$D$8:$D$42,ROW('03.Muestra'!$F$8:$F$42)-MIN(ROW('03.Muestra'!$D$8:$D$42))+1,""),ROW()-930)),"")</f>
        <v>https://www.comunidad.madrid/hospital/centrodetransfusion/sitemap</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ref="D942:D965" si="49">IF(AND(B942&lt;&gt;"",C942&lt;&gt;""),"N/T","")</f>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https://www.comunidad.madrid/hospital/centrodetransfusion/</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https://www.comunidad.madrid/hospital/centrodetransfusion/ciudadanos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https://www.comunidad.madrid/hospital/centrodetransfusion/profesionales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https://www.comunidad.madrid/hospital/centrodetransfusion/comunicación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https://www.comunidad.madrid/hospital/centrodetransfusion/nosotros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Oficina de attn. al donante</v>
      </c>
      <c r="C974" s="85" t="str" cm="1">
        <f t="array" ref="C974">IFERROR(INDEX('03.Muestra'!$F$8:$F$42,SMALL(IF("Página Web"='03.Muestra'!$D$8:$D$42,ROW('03.Muestra'!$F$8:$F$42)-MIN(ROW('03.Muestra'!$D$8:$D$42))+1,""),ROW()-968)),"")</f>
        <v>https://www.comunidad.madrid/hospital/centrodetransfusion/ciudadanos/oficina-atencion-donante</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Buscador</v>
      </c>
      <c r="C975" s="85" t="str" cm="1">
        <f t="array" ref="C975">IFERROR(INDEX('03.Muestra'!$F$8:$F$42,SMALL(IF("Página Web"='03.Muestra'!$D$8:$D$42,ROW('03.Muestra'!$F$8:$F$42)-MIN(ROW('03.Muestra'!$D$8:$D$42))+1,""),ROW()-968)),"")</f>
        <v>https://www.comunidad.madrid/hospital/centrodetransfusion/buscar?search_api_fulltext=&amp;nombre=</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Accesibilidad</v>
      </c>
      <c r="C976" s="85" t="str" cm="1">
        <f t="array" ref="C976">IFERROR(INDEX('03.Muestra'!$F$8:$F$42,SMALL(IF("Página Web"='03.Muestra'!$D$8:$D$42,ROW('03.Muestra'!$F$8:$F$42)-MIN(ROW('03.Muestra'!$D$8:$D$42))+1,""),ROW()-968)),"")</f>
        <v>https://www.comunidad.madrid/hospital/centrodetransfusion/declaracion-accesibilidad</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Aviso legal</v>
      </c>
      <c r="C977" s="85" t="str" cm="1">
        <f t="array" ref="C977">IFERROR(INDEX('03.Muestra'!$F$8:$F$42,SMALL(IF("Página Web"='03.Muestra'!$D$8:$D$42,ROW('03.Muestra'!$F$8:$F$42)-MIN(ROW('03.Muestra'!$D$8:$D$42))+1,""),ROW()-968)),"")</f>
        <v>https://www.comunidad.madrid/hospital/centrodetransfusion/aviso-legal-privacidad</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Mapa Web</v>
      </c>
      <c r="C978" s="85" t="str" cm="1">
        <f t="array" ref="C978">IFERROR(INDEX('03.Muestra'!$F$8:$F$42,SMALL(IF("Página Web"='03.Muestra'!$D$8:$D$42,ROW('03.Muestra'!$F$8:$F$42)-MIN(ROW('03.Muestra'!$D$8:$D$42))+1,""),ROW()-968)),"")</f>
        <v>https://www.comunidad.madrid/hospital/centrodetransfusion/sitemap</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ref="D980:D1003" si="51">IF(AND(B980&lt;&gt;"",C980&lt;&gt;""),"N/T","")</f>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https://www.comunidad.madrid/hospital/centrodetransfusion/</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https://www.comunidad.madrid/hospital/centrodetransfusion/ciudadanos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https://www.comunidad.madrid/hospital/centrodetransfusion/profesionales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https://www.comunidad.madrid/hospital/centrodetransfusion/comunicación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https://www.comunidad.madrid/hospital/centrodetransfusion/nosotros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Oficina de attn. al donante</v>
      </c>
      <c r="C1012" s="85" t="str" cm="1">
        <f t="array" ref="C1012">IFERROR(INDEX('03.Muestra'!$F$8:$F$42,SMALL(IF("Página Web"='03.Muestra'!$D$8:$D$42,ROW('03.Muestra'!$F$8:$F$42)-MIN(ROW('03.Muestra'!$D$8:$D$42))+1,""),ROW()-1006)),"")</f>
        <v>https://www.comunidad.madrid/hospital/centrodetransfusion/ciudadanos/oficina-atencion-donante</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Buscador</v>
      </c>
      <c r="C1013" s="85" t="str" cm="1">
        <f t="array" ref="C1013">IFERROR(INDEX('03.Muestra'!$F$8:$F$42,SMALL(IF("Página Web"='03.Muestra'!$D$8:$D$42,ROW('03.Muestra'!$F$8:$F$42)-MIN(ROW('03.Muestra'!$D$8:$D$42))+1,""),ROW()-1006)),"")</f>
        <v>https://www.comunidad.madrid/hospital/centrodetransfusion/buscar?search_api_fulltext=&amp;nombre=</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Accesibilidad</v>
      </c>
      <c r="C1014" s="85" t="str" cm="1">
        <f t="array" ref="C1014">IFERROR(INDEX('03.Muestra'!$F$8:$F$42,SMALL(IF("Página Web"='03.Muestra'!$D$8:$D$42,ROW('03.Muestra'!$F$8:$F$42)-MIN(ROW('03.Muestra'!$D$8:$D$42))+1,""),ROW()-1006)),"")</f>
        <v>https://www.comunidad.madrid/hospital/centrodetransfusion/declaracion-accesibilidad</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Aviso legal</v>
      </c>
      <c r="C1015" s="85" t="str" cm="1">
        <f t="array" ref="C1015">IFERROR(INDEX('03.Muestra'!$F$8:$F$42,SMALL(IF("Página Web"='03.Muestra'!$D$8:$D$42,ROW('03.Muestra'!$F$8:$F$42)-MIN(ROW('03.Muestra'!$D$8:$D$42))+1,""),ROW()-1006)),"")</f>
        <v>https://www.comunidad.madrid/hospital/centrodetransfusion/aviso-legal-privacidad</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Mapa Web</v>
      </c>
      <c r="C1016" s="85" t="str" cm="1">
        <f t="array" ref="C1016">IFERROR(INDEX('03.Muestra'!$F$8:$F$42,SMALL(IF("Página Web"='03.Muestra'!$D$8:$D$42,ROW('03.Muestra'!$F$8:$F$42)-MIN(ROW('03.Muestra'!$D$8:$D$42))+1,""),ROW()-1006)),"")</f>
        <v>https://www.comunidad.madrid/hospital/centrodetransfusion/sitemap</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ref="D1018:D1041" si="53">IF(AND(B1018&lt;&gt;"",C1018&lt;&gt;""),"N/T","")</f>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https://www.comunidad.madrid/hospital/centrodetransfusion/</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https://www.comunidad.madrid/hospital/centrodetransfusion/ciudadanos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https://www.comunidad.madrid/hospital/centrodetransfusion/profesionales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https://www.comunidad.madrid/hospital/centrodetransfusion/comunicación</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https://www.comunidad.madrid/hospital/centrodetransfusion/nosotros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Oficina de attn. al donante</v>
      </c>
      <c r="C1050" s="85" t="str" cm="1">
        <f t="array" ref="C1050">IFERROR(INDEX('03.Muestra'!$F$8:$F$42,SMALL(IF("Página Web"='03.Muestra'!$D$8:$D$42,ROW('03.Muestra'!$F$8:$F$42)-MIN(ROW('03.Muestra'!$D$8:$D$42))+1,""),ROW()-1044)),"")</f>
        <v>https://www.comunidad.madrid/hospital/centrodetransfusion/ciudadanos/oficina-atencion-donante</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Buscador</v>
      </c>
      <c r="C1051" s="85" t="str" cm="1">
        <f t="array" ref="C1051">IFERROR(INDEX('03.Muestra'!$F$8:$F$42,SMALL(IF("Página Web"='03.Muestra'!$D$8:$D$42,ROW('03.Muestra'!$F$8:$F$42)-MIN(ROW('03.Muestra'!$D$8:$D$42))+1,""),ROW()-1044)),"")</f>
        <v>https://www.comunidad.madrid/hospital/centrodetransfusion/buscar?search_api_fulltext=&amp;nombre=</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Accesibilidad</v>
      </c>
      <c r="C1052" s="85" t="str" cm="1">
        <f t="array" ref="C1052">IFERROR(INDEX('03.Muestra'!$F$8:$F$42,SMALL(IF("Página Web"='03.Muestra'!$D$8:$D$42,ROW('03.Muestra'!$F$8:$F$42)-MIN(ROW('03.Muestra'!$D$8:$D$42))+1,""),ROW()-1044)),"")</f>
        <v>https://www.comunidad.madrid/hospital/centrodetransfusion/declaracion-accesibilidad</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Aviso legal</v>
      </c>
      <c r="C1053" s="85" t="str" cm="1">
        <f t="array" ref="C1053">IFERROR(INDEX('03.Muestra'!$F$8:$F$42,SMALL(IF("Página Web"='03.Muestra'!$D$8:$D$42,ROW('03.Muestra'!$F$8:$F$42)-MIN(ROW('03.Muestra'!$D$8:$D$42))+1,""),ROW()-1044)),"")</f>
        <v>https://www.comunidad.madrid/hospital/centrodetransfusion/aviso-legal-privacidad</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Mapa Web</v>
      </c>
      <c r="C1054" s="85" t="str" cm="1">
        <f t="array" ref="C1054">IFERROR(INDEX('03.Muestra'!$F$8:$F$42,SMALL(IF("Página Web"='03.Muestra'!$D$8:$D$42,ROW('03.Muestra'!$F$8:$F$42)-MIN(ROW('03.Muestra'!$D$8:$D$42))+1,""),ROW()-1044)),"")</f>
        <v>https://www.comunidad.madrid/hospital/centrodetransfusion/sitemap</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ref="D1056:D1079" si="55">IF(AND(B1056&lt;&gt;"",C1056&lt;&gt;""),"N/T","")</f>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https://www.comunidad.madrid/hospital/centrodetransfusion/</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https://www.comunidad.madrid/hospital/centrodetransfusion/ciudadanos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https://www.comunidad.madrid/hospital/centrodetransfusion/profesionales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https://www.comunidad.madrid/hospital/centrodetransfusion/comunicación</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https://www.comunidad.madrid/hospital/centrodetransfusion/nosotros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Oficina de attn. al donante</v>
      </c>
      <c r="C1088" s="85" t="str" cm="1">
        <f t="array" ref="C1088">IFERROR(INDEX('03.Muestra'!$F$8:$F$42,SMALL(IF("Página Web"='03.Muestra'!$D$8:$D$42,ROW('03.Muestra'!$F$8:$F$42)-MIN(ROW('03.Muestra'!$D$8:$D$42))+1,""),ROW()-1082)),"")</f>
        <v>https://www.comunidad.madrid/hospital/centrodetransfusion/ciudadanos/oficina-atencion-donante</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Buscador</v>
      </c>
      <c r="C1089" s="85" t="str" cm="1">
        <f t="array" ref="C1089">IFERROR(INDEX('03.Muestra'!$F$8:$F$42,SMALL(IF("Página Web"='03.Muestra'!$D$8:$D$42,ROW('03.Muestra'!$F$8:$F$42)-MIN(ROW('03.Muestra'!$D$8:$D$42))+1,""),ROW()-1082)),"")</f>
        <v>https://www.comunidad.madrid/hospital/centrodetransfusion/buscar?search_api_fulltext=&amp;nombre=</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Accesibilidad</v>
      </c>
      <c r="C1090" s="85" t="str" cm="1">
        <f t="array" ref="C1090">IFERROR(INDEX('03.Muestra'!$F$8:$F$42,SMALL(IF("Página Web"='03.Muestra'!$D$8:$D$42,ROW('03.Muestra'!$F$8:$F$42)-MIN(ROW('03.Muestra'!$D$8:$D$42))+1,""),ROW()-1082)),"")</f>
        <v>https://www.comunidad.madrid/hospital/centrodetransfusion/declaracion-accesibilidad</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Aviso legal</v>
      </c>
      <c r="C1091" s="85" t="str" cm="1">
        <f t="array" ref="C1091">IFERROR(INDEX('03.Muestra'!$F$8:$F$42,SMALL(IF("Página Web"='03.Muestra'!$D$8:$D$42,ROW('03.Muestra'!$F$8:$F$42)-MIN(ROW('03.Muestra'!$D$8:$D$42))+1,""),ROW()-1082)),"")</f>
        <v>https://www.comunidad.madrid/hospital/centrodetransfusion/aviso-legal-privacidad</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Mapa Web</v>
      </c>
      <c r="C1092" s="85" t="str" cm="1">
        <f t="array" ref="C1092">IFERROR(INDEX('03.Muestra'!$F$8:$F$42,SMALL(IF("Página Web"='03.Muestra'!$D$8:$D$42,ROW('03.Muestra'!$F$8:$F$42)-MIN(ROW('03.Muestra'!$D$8:$D$42))+1,""),ROW()-1082)),"")</f>
        <v>https://www.comunidad.madrid/hospital/centrodetransfusion/sitemap</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ref="D1094:D1117" si="57">IF(AND(B1094&lt;&gt;"",C1094&lt;&gt;""),"N/T","")</f>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https://www.comunidad.madrid/hospital/centrodetransfusion/</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https://www.comunidad.madrid/hospital/centrodetransfusion/ciudadanos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https://www.comunidad.madrid/hospital/centrodetransfusion/profesionales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https://www.comunidad.madrid/hospital/centrodetransfusion/comunicación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https://www.comunidad.madrid/hospital/centrodetransfusion/nosotros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Oficina de attn. al donante</v>
      </c>
      <c r="C1126" s="85" t="str" cm="1">
        <f t="array" ref="C1126">IFERROR(INDEX('03.Muestra'!$F$8:$F$42,SMALL(IF("Página Web"='03.Muestra'!$D$8:$D$42,ROW('03.Muestra'!$F$8:$F$42)-MIN(ROW('03.Muestra'!$D$8:$D$42))+1,""),ROW()-1120)),"")</f>
        <v>https://www.comunidad.madrid/hospital/centrodetransfusion/ciudadanos/oficina-atencion-donante</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Buscador</v>
      </c>
      <c r="C1127" s="85" t="str" cm="1">
        <f t="array" ref="C1127">IFERROR(INDEX('03.Muestra'!$F$8:$F$42,SMALL(IF("Página Web"='03.Muestra'!$D$8:$D$42,ROW('03.Muestra'!$F$8:$F$42)-MIN(ROW('03.Muestra'!$D$8:$D$42))+1,""),ROW()-1120)),"")</f>
        <v>https://www.comunidad.madrid/hospital/centrodetransfusion/buscar?search_api_fulltext=&amp;nombre=</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Accesibilidad</v>
      </c>
      <c r="C1128" s="85" t="str" cm="1">
        <f t="array" ref="C1128">IFERROR(INDEX('03.Muestra'!$F$8:$F$42,SMALL(IF("Página Web"='03.Muestra'!$D$8:$D$42,ROW('03.Muestra'!$F$8:$F$42)-MIN(ROW('03.Muestra'!$D$8:$D$42))+1,""),ROW()-1120)),"")</f>
        <v>https://www.comunidad.madrid/hospital/centrodetransfusion/declaracion-accesibilidad</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Aviso legal</v>
      </c>
      <c r="C1129" s="85" t="str" cm="1">
        <f t="array" ref="C1129">IFERROR(INDEX('03.Muestra'!$F$8:$F$42,SMALL(IF("Página Web"='03.Muestra'!$D$8:$D$42,ROW('03.Muestra'!$F$8:$F$42)-MIN(ROW('03.Muestra'!$D$8:$D$42))+1,""),ROW()-1120)),"")</f>
        <v>https://www.comunidad.madrid/hospital/centrodetransfusion/aviso-legal-privacidad</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Mapa Web</v>
      </c>
      <c r="C1130" s="85" t="str" cm="1">
        <f t="array" ref="C1130">IFERROR(INDEX('03.Muestra'!$F$8:$F$42,SMALL(IF("Página Web"='03.Muestra'!$D$8:$D$42,ROW('03.Muestra'!$F$8:$F$42)-MIN(ROW('03.Muestra'!$D$8:$D$42))+1,""),ROW()-1120)),"")</f>
        <v>https://www.comunidad.madrid/hospital/centrodetransfusion/sitemap</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ref="D1132:D1155" si="59">IF(AND(B1132&lt;&gt;"",C1132&lt;&gt;""),"N/T","")</f>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https://www.comunidad.madrid/hospital/centrodetransfusion/</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https://www.comunidad.madrid/hospital/centrodetransfusion/ciudadanos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https://www.comunidad.madrid/hospital/centrodetransfusion/profesionales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https://www.comunidad.madrid/hospital/centrodetransfusion/comunicación</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https://www.comunidad.madrid/hospital/centrodetransfusion/nosotros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Oficina de attn. al donante</v>
      </c>
      <c r="C1164" s="85" t="str" cm="1">
        <f t="array" ref="C1164">IFERROR(INDEX('03.Muestra'!$F$8:$F$42,SMALL(IF("Página Web"='03.Muestra'!$D$8:$D$42,ROW('03.Muestra'!$F$8:$F$42)-MIN(ROW('03.Muestra'!$D$8:$D$42))+1,""),ROW()-1158)),"")</f>
        <v>https://www.comunidad.madrid/hospital/centrodetransfusion/ciudadanos/oficina-atencion-donante</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Buscador</v>
      </c>
      <c r="C1165" s="85" t="str" cm="1">
        <f t="array" ref="C1165">IFERROR(INDEX('03.Muestra'!$F$8:$F$42,SMALL(IF("Página Web"='03.Muestra'!$D$8:$D$42,ROW('03.Muestra'!$F$8:$F$42)-MIN(ROW('03.Muestra'!$D$8:$D$42))+1,""),ROW()-1158)),"")</f>
        <v>https://www.comunidad.madrid/hospital/centrodetransfusion/buscar?search_api_fulltext=&amp;nombre=</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Accesibilidad</v>
      </c>
      <c r="C1166" s="85" t="str" cm="1">
        <f t="array" ref="C1166">IFERROR(INDEX('03.Muestra'!$F$8:$F$42,SMALL(IF("Página Web"='03.Muestra'!$D$8:$D$42,ROW('03.Muestra'!$F$8:$F$42)-MIN(ROW('03.Muestra'!$D$8:$D$42))+1,""),ROW()-1158)),"")</f>
        <v>https://www.comunidad.madrid/hospital/centrodetransfusion/declaracion-accesibilidad</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Aviso legal</v>
      </c>
      <c r="C1167" s="85" t="str" cm="1">
        <f t="array" ref="C1167">IFERROR(INDEX('03.Muestra'!$F$8:$F$42,SMALL(IF("Página Web"='03.Muestra'!$D$8:$D$42,ROW('03.Muestra'!$F$8:$F$42)-MIN(ROW('03.Muestra'!$D$8:$D$42))+1,""),ROW()-1158)),"")</f>
        <v>https://www.comunidad.madrid/hospital/centrodetransfusion/aviso-legal-privacidad</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Mapa Web</v>
      </c>
      <c r="C1168" s="85" t="str" cm="1">
        <f t="array" ref="C1168">IFERROR(INDEX('03.Muestra'!$F$8:$F$42,SMALL(IF("Página Web"='03.Muestra'!$D$8:$D$42,ROW('03.Muestra'!$F$8:$F$42)-MIN(ROW('03.Muestra'!$D$8:$D$42))+1,""),ROW()-1158)),"")</f>
        <v>https://www.comunidad.madrid/hospital/centrodetransfusion/sitemap</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ref="D1170:D1193" si="61">IF(AND(B1170&lt;&gt;"",C1170&lt;&gt;""),"N/T","")</f>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https://www.comunidad.madrid/hospital/centrodetransfusion/</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https://www.comunidad.madrid/hospital/centrodetransfusion/ciudadanos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https://www.comunidad.madrid/hospital/centrodetransfusion/profesionales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https://www.comunidad.madrid/hospital/centrodetransfusion/comunicación</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https://www.comunidad.madrid/hospital/centrodetransfusion/nosotros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Oficina de attn. al donante</v>
      </c>
      <c r="C1202" s="85" t="str" cm="1">
        <f t="array" ref="C1202">IFERROR(INDEX('03.Muestra'!$F$8:$F$42,SMALL(IF("Página Web"='03.Muestra'!$D$8:$D$42,ROW('03.Muestra'!$F$8:$F$42)-MIN(ROW('03.Muestra'!$D$8:$D$42))+1,""),ROW()-1196)),"")</f>
        <v>https://www.comunidad.madrid/hospital/centrodetransfusion/ciudadanos/oficina-atencion-donante</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Buscador</v>
      </c>
      <c r="C1203" s="85" t="str" cm="1">
        <f t="array" ref="C1203">IFERROR(INDEX('03.Muestra'!$F$8:$F$42,SMALL(IF("Página Web"='03.Muestra'!$D$8:$D$42,ROW('03.Muestra'!$F$8:$F$42)-MIN(ROW('03.Muestra'!$D$8:$D$42))+1,""),ROW()-1196)),"")</f>
        <v>https://www.comunidad.madrid/hospital/centrodetransfusion/buscar?search_api_fulltext=&amp;nombre=</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Accesibilidad</v>
      </c>
      <c r="C1204" s="85" t="str" cm="1">
        <f t="array" ref="C1204">IFERROR(INDEX('03.Muestra'!$F$8:$F$42,SMALL(IF("Página Web"='03.Muestra'!$D$8:$D$42,ROW('03.Muestra'!$F$8:$F$42)-MIN(ROW('03.Muestra'!$D$8:$D$42))+1,""),ROW()-1196)),"")</f>
        <v>https://www.comunidad.madrid/hospital/centrodetransfusion/declaracion-accesibilidad</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Aviso legal</v>
      </c>
      <c r="C1205" s="85" t="str" cm="1">
        <f t="array" ref="C1205">IFERROR(INDEX('03.Muestra'!$F$8:$F$42,SMALL(IF("Página Web"='03.Muestra'!$D$8:$D$42,ROW('03.Muestra'!$F$8:$F$42)-MIN(ROW('03.Muestra'!$D$8:$D$42))+1,""),ROW()-1196)),"")</f>
        <v>https://www.comunidad.madrid/hospital/centrodetransfusion/aviso-legal-privacidad</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Mapa Web</v>
      </c>
      <c r="C1206" s="85" t="str" cm="1">
        <f t="array" ref="C1206">IFERROR(INDEX('03.Muestra'!$F$8:$F$42,SMALL(IF("Página Web"='03.Muestra'!$D$8:$D$42,ROW('03.Muestra'!$F$8:$F$42)-MIN(ROW('03.Muestra'!$D$8:$D$42))+1,""),ROW()-1196)),"")</f>
        <v>https://www.comunidad.madrid/hospital/centrodetransfusion/sitemap</v>
      </c>
      <c r="D1206" s="99" t="s">
        <v>94</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ref="D1208:D1231" si="63">IF(AND(B1208&lt;&gt;"",C1208&lt;&gt;""),"N/T","")</f>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https://www.comunidad.madrid/hospital/centrodetransfusion/</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https://www.comunidad.madrid/hospital/centrodetransfusion/ciudadanos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https://www.comunidad.madrid/hospital/centrodetransfusion/profesionales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https://www.comunidad.madrid/hospital/centrodetransfusion/comunicación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https://www.comunidad.madrid/hospital/centrodetransfusion/nosotros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Oficina de attn. al donante</v>
      </c>
      <c r="C1240" s="85" t="str" cm="1">
        <f t="array" ref="C1240">IFERROR(INDEX('03.Muestra'!$F$8:$F$42,SMALL(IF("Página Web"='03.Muestra'!$D$8:$D$42,ROW('03.Muestra'!$F$8:$F$42)-MIN(ROW('03.Muestra'!$D$8:$D$42))+1,""),ROW()-1234)),"")</f>
        <v>https://www.comunidad.madrid/hospital/centrodetransfusion/ciudadanos/oficina-atencion-donante</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Buscador</v>
      </c>
      <c r="C1241" s="85" t="str" cm="1">
        <f t="array" ref="C1241">IFERROR(INDEX('03.Muestra'!$F$8:$F$42,SMALL(IF("Página Web"='03.Muestra'!$D$8:$D$42,ROW('03.Muestra'!$F$8:$F$42)-MIN(ROW('03.Muestra'!$D$8:$D$42))+1,""),ROW()-1234)),"")</f>
        <v>https://www.comunidad.madrid/hospital/centrodetransfusion/buscar?search_api_fulltext=&amp;nombre=</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Accesibilidad</v>
      </c>
      <c r="C1242" s="85" t="str" cm="1">
        <f t="array" ref="C1242">IFERROR(INDEX('03.Muestra'!$F$8:$F$42,SMALL(IF("Página Web"='03.Muestra'!$D$8:$D$42,ROW('03.Muestra'!$F$8:$F$42)-MIN(ROW('03.Muestra'!$D$8:$D$42))+1,""),ROW()-1234)),"")</f>
        <v>https://www.comunidad.madrid/hospital/centrodetransfusion/declaracion-accesibilidad</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Aviso legal</v>
      </c>
      <c r="C1243" s="85" t="str" cm="1">
        <f t="array" ref="C1243">IFERROR(INDEX('03.Muestra'!$F$8:$F$42,SMALL(IF("Página Web"='03.Muestra'!$D$8:$D$42,ROW('03.Muestra'!$F$8:$F$42)-MIN(ROW('03.Muestra'!$D$8:$D$42))+1,""),ROW()-1234)),"")</f>
        <v>https://www.comunidad.madrid/hospital/centrodetransfusion/aviso-legal-privacidad</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Mapa Web</v>
      </c>
      <c r="C1244" s="85" t="str" cm="1">
        <f t="array" ref="C1244">IFERROR(INDEX('03.Muestra'!$F$8:$F$42,SMALL(IF("Página Web"='03.Muestra'!$D$8:$D$42,ROW('03.Muestra'!$F$8:$F$42)-MIN(ROW('03.Muestra'!$D$8:$D$42))+1,""),ROW()-1234)),"")</f>
        <v>https://www.comunidad.madrid/hospital/centrodetransfusion/sitemap</v>
      </c>
      <c r="D1244" s="99" t="s">
        <v>104</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ref="D1246:D1269" si="65">IF(AND(B1246&lt;&gt;"",C1246&lt;&gt;""),"N/T","")</f>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https://www.comunidad.madrid/hospital/centrodetransfusion/</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https://www.comunidad.madrid/hospital/centrodetransfusion/ciudadanos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https://www.comunidad.madrid/hospital/centrodetransfusion/profesionales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https://www.comunidad.madrid/hospital/centrodetransfusion/comunicación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https://www.comunidad.madrid/hospital/centrodetransfusion/nosotros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Oficina de attn. al donante</v>
      </c>
      <c r="C1278" s="85" t="str" cm="1">
        <f t="array" ref="C1278">IFERROR(INDEX('03.Muestra'!$F$8:$F$42,SMALL(IF("Página Web"='03.Muestra'!$D$8:$D$42,ROW('03.Muestra'!$F$8:$F$42)-MIN(ROW('03.Muestra'!$D$8:$D$42))+1,""),ROW()-1272)),"")</f>
        <v>https://www.comunidad.madrid/hospital/centrodetransfusion/ciudadanos/oficina-atencion-donante</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Buscador</v>
      </c>
      <c r="C1279" s="85" t="str" cm="1">
        <f t="array" ref="C1279">IFERROR(INDEX('03.Muestra'!$F$8:$F$42,SMALL(IF("Página Web"='03.Muestra'!$D$8:$D$42,ROW('03.Muestra'!$F$8:$F$42)-MIN(ROW('03.Muestra'!$D$8:$D$42))+1,""),ROW()-1272)),"")</f>
        <v>https://www.comunidad.madrid/hospital/centrodetransfusion/buscar?search_api_fulltext=&amp;nombre=</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Accesibilidad</v>
      </c>
      <c r="C1280" s="85" t="str" cm="1">
        <f t="array" ref="C1280">IFERROR(INDEX('03.Muestra'!$F$8:$F$42,SMALL(IF("Página Web"='03.Muestra'!$D$8:$D$42,ROW('03.Muestra'!$F$8:$F$42)-MIN(ROW('03.Muestra'!$D$8:$D$42))+1,""),ROW()-1272)),"")</f>
        <v>https://www.comunidad.madrid/hospital/centrodetransfusion/declaracion-accesibilidad</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Aviso legal</v>
      </c>
      <c r="C1281" s="85" t="str" cm="1">
        <f t="array" ref="C1281">IFERROR(INDEX('03.Muestra'!$F$8:$F$42,SMALL(IF("Página Web"='03.Muestra'!$D$8:$D$42,ROW('03.Muestra'!$F$8:$F$42)-MIN(ROW('03.Muestra'!$D$8:$D$42))+1,""),ROW()-1272)),"")</f>
        <v>https://www.comunidad.madrid/hospital/centrodetransfusion/aviso-legal-privacidad</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Mapa Web</v>
      </c>
      <c r="C1282" s="85" t="str" cm="1">
        <f t="array" ref="C1282">IFERROR(INDEX('03.Muestra'!$F$8:$F$42,SMALL(IF("Página Web"='03.Muestra'!$D$8:$D$42,ROW('03.Muestra'!$F$8:$F$42)-MIN(ROW('03.Muestra'!$D$8:$D$42))+1,""),ROW()-1272)),"")</f>
        <v>https://www.comunidad.madrid/hospital/centrodetransfusion/sitemap</v>
      </c>
      <c r="D1282" s="99" t="s">
        <v>92</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https://www.comunidad.madrid/hospital/centrodetransfusion/</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https://www.comunidad.madrid/hospital/centrodetransfusion/ciudadanos</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https://www.comunidad.madrid/hospital/centrodetransfusion/profesionales</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https://www.comunidad.madrid/hospital/centrodetransfusion/comunicación</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https://www.comunidad.madrid/hospital/centrodetransfusion/nosotros</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Oficina de attn. al donante</v>
      </c>
      <c r="C1316" s="85" t="str" cm="1">
        <f t="array" ref="C1316">IFERROR(INDEX('03.Muestra'!$F$8:$F$42,SMALL(IF("Página Web"='03.Muestra'!$D$8:$D$42,ROW('03.Muestra'!$F$8:$F$42)-MIN(ROW('03.Muestra'!$D$8:$D$42))+1,""),ROW()-1310)),"")</f>
        <v>https://www.comunidad.madrid/hospital/centrodetransfusion/ciudadanos/oficina-atencion-donante</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Buscador</v>
      </c>
      <c r="C1317" s="85" t="str" cm="1">
        <f t="array" ref="C1317">IFERROR(INDEX('03.Muestra'!$F$8:$F$42,SMALL(IF("Página Web"='03.Muestra'!$D$8:$D$42,ROW('03.Muestra'!$F$8:$F$42)-MIN(ROW('03.Muestra'!$D$8:$D$42))+1,""),ROW()-1310)),"")</f>
        <v>https://www.comunidad.madrid/hospital/centrodetransfusion/buscar?search_api_fulltext=&amp;nombre=</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Accesibilidad</v>
      </c>
      <c r="C1318" s="85" t="str" cm="1">
        <f t="array" ref="C1318">IFERROR(INDEX('03.Muestra'!$F$8:$F$42,SMALL(IF("Página Web"='03.Muestra'!$D$8:$D$42,ROW('03.Muestra'!$F$8:$F$42)-MIN(ROW('03.Muestra'!$D$8:$D$42))+1,""),ROW()-1310)),"")</f>
        <v>https://www.comunidad.madrid/hospital/centrodetransfusion/declaracion-accesibilidad</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Aviso legal</v>
      </c>
      <c r="C1319" s="85" t="str" cm="1">
        <f t="array" ref="C1319">IFERROR(INDEX('03.Muestra'!$F$8:$F$42,SMALL(IF("Página Web"='03.Muestra'!$D$8:$D$42,ROW('03.Muestra'!$F$8:$F$42)-MIN(ROW('03.Muestra'!$D$8:$D$42))+1,""),ROW()-1310)),"")</f>
        <v>https://www.comunidad.madrid/hospital/centrodetransfusion/aviso-legal-privacidad</v>
      </c>
      <c r="D1319" s="99" t="s">
        <v>92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Mapa Web</v>
      </c>
      <c r="C1320" s="85" t="str" cm="1">
        <f t="array" ref="C1320">IFERROR(INDEX('03.Muestra'!$F$8:$F$42,SMALL(IF("Página Web"='03.Muestra'!$D$8:$D$42,ROW('03.Muestra'!$F$8:$F$42)-MIN(ROW('03.Muestra'!$D$8:$D$42))+1,""),ROW()-1310)),"")</f>
        <v>https://www.comunidad.madrid/hospital/centrodetransfusion/sitemap</v>
      </c>
      <c r="D1320" s="99" t="s">
        <v>92</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ref="D1322:D1345" si="69">IF(AND(B1322&lt;&gt;"",C1322&lt;&gt;""),"N/T","")</f>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https://www.comunidad.madrid/hospital/centrodetransfusion/</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https://www.comunidad.madrid/hospital/centrodetransfusion/ciudadanos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https://www.comunidad.madrid/hospital/centrodetransfusion/profesionales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https://www.comunidad.madrid/hospital/centrodetransfusion/comunicación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https://www.comunidad.madrid/hospital/centrodetransfusion/nosotros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Oficina de attn. al donante</v>
      </c>
      <c r="C1354" s="85" t="str" cm="1">
        <f t="array" ref="C1354">IFERROR(INDEX('03.Muestra'!$F$8:$F$42,SMALL(IF("Página Web"='03.Muestra'!$D$8:$D$42,ROW('03.Muestra'!$F$8:$F$42)-MIN(ROW('03.Muestra'!$D$8:$D$42))+1,""),ROW()-1348)),"")</f>
        <v>https://www.comunidad.madrid/hospital/centrodetransfusion/ciudadanos/oficina-atencion-donante</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Buscador</v>
      </c>
      <c r="C1355" s="85" t="str" cm="1">
        <f t="array" ref="C1355">IFERROR(INDEX('03.Muestra'!$F$8:$F$42,SMALL(IF("Página Web"='03.Muestra'!$D$8:$D$42,ROW('03.Muestra'!$F$8:$F$42)-MIN(ROW('03.Muestra'!$D$8:$D$42))+1,""),ROW()-1348)),"")</f>
        <v>https://www.comunidad.madrid/hospital/centrodetransfusion/buscar?search_api_fulltext=&amp;nombre=</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Accesibilidad</v>
      </c>
      <c r="C1356" s="85" t="str" cm="1">
        <f t="array" ref="C1356">IFERROR(INDEX('03.Muestra'!$F$8:$F$42,SMALL(IF("Página Web"='03.Muestra'!$D$8:$D$42,ROW('03.Muestra'!$F$8:$F$42)-MIN(ROW('03.Muestra'!$D$8:$D$42))+1,""),ROW()-1348)),"")</f>
        <v>https://www.comunidad.madrid/hospital/centrodetransfusion/declaracion-accesibilidad</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Aviso legal</v>
      </c>
      <c r="C1357" s="85" t="str" cm="1">
        <f t="array" ref="C1357">IFERROR(INDEX('03.Muestra'!$F$8:$F$42,SMALL(IF("Página Web"='03.Muestra'!$D$8:$D$42,ROW('03.Muestra'!$F$8:$F$42)-MIN(ROW('03.Muestra'!$D$8:$D$42))+1,""),ROW()-1348)),"")</f>
        <v>https://www.comunidad.madrid/hospital/centrodetransfusion/aviso-legal-privacidad</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Mapa Web</v>
      </c>
      <c r="C1358" s="85" t="str" cm="1">
        <f t="array" ref="C1358">IFERROR(INDEX('03.Muestra'!$F$8:$F$42,SMALL(IF("Página Web"='03.Muestra'!$D$8:$D$42,ROW('03.Muestra'!$F$8:$F$42)-MIN(ROW('03.Muestra'!$D$8:$D$42))+1,""),ROW()-1348)),"")</f>
        <v>https://www.comunidad.madrid/hospital/centrodetransfusion/sitemap</v>
      </c>
      <c r="D1358" s="99" t="s">
        <v>104</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ref="D1360:D1383" si="71">IF(AND(B1360&lt;&gt;"",C1360&lt;&gt;""),"N/T","")</f>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https://www.comunidad.madrid/hospital/centrodetransfusion/</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https://www.comunidad.madrid/hospital/centrodetransfusion/ciudadanos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https://www.comunidad.madrid/hospital/centrodetransfusion/profesionales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https://www.comunidad.madrid/hospital/centrodetransfusion/comunicación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https://www.comunidad.madrid/hospital/centrodetransfusion/nosotros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Oficina de attn. al donante</v>
      </c>
      <c r="C1392" s="85" t="str" cm="1">
        <f t="array" ref="C1392">IFERROR(INDEX('03.Muestra'!$F$8:$F$42,SMALL(IF("Página Web"='03.Muestra'!$D$8:$D$42,ROW('03.Muestra'!$F$8:$F$42)-MIN(ROW('03.Muestra'!$D$8:$D$42))+1,""),ROW()-1386)),"")</f>
        <v>https://www.comunidad.madrid/hospital/centrodetransfusion/ciudadanos/oficina-atencion-donante</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Buscador</v>
      </c>
      <c r="C1393" s="85" t="str" cm="1">
        <f t="array" ref="C1393">IFERROR(INDEX('03.Muestra'!$F$8:$F$42,SMALL(IF("Página Web"='03.Muestra'!$D$8:$D$42,ROW('03.Muestra'!$F$8:$F$42)-MIN(ROW('03.Muestra'!$D$8:$D$42))+1,""),ROW()-1386)),"")</f>
        <v>https://www.comunidad.madrid/hospital/centrodetransfusion/buscar?search_api_fulltext=&amp;nombre=</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Accesibilidad</v>
      </c>
      <c r="C1394" s="85" t="str" cm="1">
        <f t="array" ref="C1394">IFERROR(INDEX('03.Muestra'!$F$8:$F$42,SMALL(IF("Página Web"='03.Muestra'!$D$8:$D$42,ROW('03.Muestra'!$F$8:$F$42)-MIN(ROW('03.Muestra'!$D$8:$D$42))+1,""),ROW()-1386)),"")</f>
        <v>https://www.comunidad.madrid/hospital/centrodetransfusion/declaracion-accesibilidad</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Aviso legal</v>
      </c>
      <c r="C1395" s="85" t="str" cm="1">
        <f t="array" ref="C1395">IFERROR(INDEX('03.Muestra'!$F$8:$F$42,SMALL(IF("Página Web"='03.Muestra'!$D$8:$D$42,ROW('03.Muestra'!$F$8:$F$42)-MIN(ROW('03.Muestra'!$D$8:$D$42))+1,""),ROW()-1386)),"")</f>
        <v>https://www.comunidad.madrid/hospital/centrodetransfusion/aviso-legal-privacidad</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Mapa Web</v>
      </c>
      <c r="C1396" s="85" t="str" cm="1">
        <f t="array" ref="C1396">IFERROR(INDEX('03.Muestra'!$F$8:$F$42,SMALL(IF("Página Web"='03.Muestra'!$D$8:$D$42,ROW('03.Muestra'!$F$8:$F$42)-MIN(ROW('03.Muestra'!$D$8:$D$42))+1,""),ROW()-1386)),"")</f>
        <v>https://www.comunidad.madrid/hospital/centrodetransfusion/sitemap</v>
      </c>
      <c r="D1396" s="99" t="s">
        <v>92</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ref="D1398:D1421" si="73">IF(AND(B1398&lt;&gt;"",C1398&lt;&gt;""),"N/T","")</f>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https://www.comunidad.madrid/hospital/centrodetransfusion/</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https://www.comunidad.madrid/hospital/centrodetransfusion/ciudadanos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https://www.comunidad.madrid/hospital/centrodetransfusion/profesionales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https://www.comunidad.madrid/hospital/centrodetransfusion/comunicación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https://www.comunidad.madrid/hospital/centrodetransfusion/nosotros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Oficina de attn. al donante</v>
      </c>
      <c r="C1430" s="85" t="str" cm="1">
        <f t="array" ref="C1430">IFERROR(INDEX('03.Muestra'!$F$8:$F$42,SMALL(IF("Página Web"='03.Muestra'!$D$8:$D$42,ROW('03.Muestra'!$F$8:$F$42)-MIN(ROW('03.Muestra'!$D$8:$D$42))+1,""),ROW()-1424)),"")</f>
        <v>https://www.comunidad.madrid/hospital/centrodetransfusion/ciudadanos/oficina-atencion-donante</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Buscador</v>
      </c>
      <c r="C1431" s="85" t="str" cm="1">
        <f t="array" ref="C1431">IFERROR(INDEX('03.Muestra'!$F$8:$F$42,SMALL(IF("Página Web"='03.Muestra'!$D$8:$D$42,ROW('03.Muestra'!$F$8:$F$42)-MIN(ROW('03.Muestra'!$D$8:$D$42))+1,""),ROW()-1424)),"")</f>
        <v>https://www.comunidad.madrid/hospital/centrodetransfusion/buscar?search_api_fulltext=&amp;nombre=</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Accesibilidad</v>
      </c>
      <c r="C1432" s="85" t="str" cm="1">
        <f t="array" ref="C1432">IFERROR(INDEX('03.Muestra'!$F$8:$F$42,SMALL(IF("Página Web"='03.Muestra'!$D$8:$D$42,ROW('03.Muestra'!$F$8:$F$42)-MIN(ROW('03.Muestra'!$D$8:$D$42))+1,""),ROW()-1424)),"")</f>
        <v>https://www.comunidad.madrid/hospital/centrodetransfusion/declaracion-accesibilidad</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Aviso legal</v>
      </c>
      <c r="C1433" s="85" t="str" cm="1">
        <f t="array" ref="C1433">IFERROR(INDEX('03.Muestra'!$F$8:$F$42,SMALL(IF("Página Web"='03.Muestra'!$D$8:$D$42,ROW('03.Muestra'!$F$8:$F$42)-MIN(ROW('03.Muestra'!$D$8:$D$42))+1,""),ROW()-1424)),"")</f>
        <v>https://www.comunidad.madrid/hospital/centrodetransfusion/aviso-legal-privacidad</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Mapa Web</v>
      </c>
      <c r="C1434" s="85" t="str" cm="1">
        <f t="array" ref="C1434">IFERROR(INDEX('03.Muestra'!$F$8:$F$42,SMALL(IF("Página Web"='03.Muestra'!$D$8:$D$42,ROW('03.Muestra'!$F$8:$F$42)-MIN(ROW('03.Muestra'!$D$8:$D$42))+1,""),ROW()-1424)),"")</f>
        <v>https://www.comunidad.madrid/hospital/centrodetransfusion/sitemap</v>
      </c>
      <c r="D1434" s="99" t="s">
        <v>104</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ref="D1436:D1459" si="75">IF(AND(B1436&lt;&gt;"",C1436&lt;&gt;""),"N/T","")</f>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https://www.comunidad.madrid/hospital/centrodetransfusion/</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https://www.comunidad.madrid/hospital/centrodetransfusion/ciudadanos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https://www.comunidad.madrid/hospital/centrodetransfusion/profesionales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https://www.comunidad.madrid/hospital/centrodetransfusion/comunicación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https://www.comunidad.madrid/hospital/centrodetransfusion/nosotros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Oficina de attn. al donante</v>
      </c>
      <c r="C1468" s="85" t="str" cm="1">
        <f t="array" ref="C1468">IFERROR(INDEX('03.Muestra'!$F$8:$F$42,SMALL(IF("Página Web"='03.Muestra'!$D$8:$D$42,ROW('03.Muestra'!$F$8:$F$42)-MIN(ROW('03.Muestra'!$D$8:$D$42))+1,""),ROW()-1462)),"")</f>
        <v>https://www.comunidad.madrid/hospital/centrodetransfusion/ciudadanos/oficina-atencion-donante</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Buscador</v>
      </c>
      <c r="C1469" s="85" t="str" cm="1">
        <f t="array" ref="C1469">IFERROR(INDEX('03.Muestra'!$F$8:$F$42,SMALL(IF("Página Web"='03.Muestra'!$D$8:$D$42,ROW('03.Muestra'!$F$8:$F$42)-MIN(ROW('03.Muestra'!$D$8:$D$42))+1,""),ROW()-1462)),"")</f>
        <v>https://www.comunidad.madrid/hospital/centrodetransfusion/buscar?search_api_fulltext=&amp;nombre=</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Accesibilidad</v>
      </c>
      <c r="C1470" s="85" t="str" cm="1">
        <f t="array" ref="C1470">IFERROR(INDEX('03.Muestra'!$F$8:$F$42,SMALL(IF("Página Web"='03.Muestra'!$D$8:$D$42,ROW('03.Muestra'!$F$8:$F$42)-MIN(ROW('03.Muestra'!$D$8:$D$42))+1,""),ROW()-1462)),"")</f>
        <v>https://www.comunidad.madrid/hospital/centrodetransfusion/declaracion-accesibilidad</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Aviso legal</v>
      </c>
      <c r="C1471" s="85" t="str" cm="1">
        <f t="array" ref="C1471">IFERROR(INDEX('03.Muestra'!$F$8:$F$42,SMALL(IF("Página Web"='03.Muestra'!$D$8:$D$42,ROW('03.Muestra'!$F$8:$F$42)-MIN(ROW('03.Muestra'!$D$8:$D$42))+1,""),ROW()-1462)),"")</f>
        <v>https://www.comunidad.madrid/hospital/centrodetransfusion/aviso-legal-privacidad</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Mapa Web</v>
      </c>
      <c r="C1472" s="85" t="str" cm="1">
        <f t="array" ref="C1472">IFERROR(INDEX('03.Muestra'!$F$8:$F$42,SMALL(IF("Página Web"='03.Muestra'!$D$8:$D$42,ROW('03.Muestra'!$F$8:$F$42)-MIN(ROW('03.Muestra'!$D$8:$D$42))+1,""),ROW()-1462)),"")</f>
        <v>https://www.comunidad.madrid/hospital/centrodetransfusion/sitemap</v>
      </c>
      <c r="D1472" s="99" t="s">
        <v>92</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ref="D1474:D1497" si="77">IF(AND(B1474&lt;&gt;"",C1474&lt;&gt;""),"N/T","")</f>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https://www.comunidad.madrid/hospital/centrodetransfusion/</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https://www.comunidad.madrid/hospital/centrodetransfusion/ciudadanos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https://www.comunidad.madrid/hospital/centrodetransfusion/profesionales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https://www.comunidad.madrid/hospital/centrodetransfusion/comunicación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https://www.comunidad.madrid/hospital/centrodetransfusion/nosotros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Oficina de attn. al donante</v>
      </c>
      <c r="C1506" s="85" t="str" cm="1">
        <f t="array" ref="C1506">IFERROR(INDEX('03.Muestra'!$F$8:$F$42,SMALL(IF("Página Web"='03.Muestra'!$D$8:$D$42,ROW('03.Muestra'!$F$8:$F$42)-MIN(ROW('03.Muestra'!$D$8:$D$42))+1,""),ROW()-1500)),"")</f>
        <v>https://www.comunidad.madrid/hospital/centrodetransfusion/ciudadanos/oficina-atencion-donante</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Buscador</v>
      </c>
      <c r="C1507" s="85" t="str" cm="1">
        <f t="array" ref="C1507">IFERROR(INDEX('03.Muestra'!$F$8:$F$42,SMALL(IF("Página Web"='03.Muestra'!$D$8:$D$42,ROW('03.Muestra'!$F$8:$F$42)-MIN(ROW('03.Muestra'!$D$8:$D$42))+1,""),ROW()-1500)),"")</f>
        <v>https://www.comunidad.madrid/hospital/centrodetransfusion/buscar?search_api_fulltext=&amp;nombre=</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Accesibilidad</v>
      </c>
      <c r="C1508" s="85" t="str" cm="1">
        <f t="array" ref="C1508">IFERROR(INDEX('03.Muestra'!$F$8:$F$42,SMALL(IF("Página Web"='03.Muestra'!$D$8:$D$42,ROW('03.Muestra'!$F$8:$F$42)-MIN(ROW('03.Muestra'!$D$8:$D$42))+1,""),ROW()-1500)),"")</f>
        <v>https://www.comunidad.madrid/hospital/centrodetransfusion/declaracion-accesibilidad</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Aviso legal</v>
      </c>
      <c r="C1509" s="85" t="str" cm="1">
        <f t="array" ref="C1509">IFERROR(INDEX('03.Muestra'!$F$8:$F$42,SMALL(IF("Página Web"='03.Muestra'!$D$8:$D$42,ROW('03.Muestra'!$F$8:$F$42)-MIN(ROW('03.Muestra'!$D$8:$D$42))+1,""),ROW()-1500)),"")</f>
        <v>https://www.comunidad.madrid/hospital/centrodetransfusion/aviso-legal-privacidad</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Mapa Web</v>
      </c>
      <c r="C1510" s="85" t="str" cm="1">
        <f t="array" ref="C1510">IFERROR(INDEX('03.Muestra'!$F$8:$F$42,SMALL(IF("Página Web"='03.Muestra'!$D$8:$D$42,ROW('03.Muestra'!$F$8:$F$42)-MIN(ROW('03.Muestra'!$D$8:$D$42))+1,""),ROW()-1500)),"")</f>
        <v>https://www.comunidad.madrid/hospital/centrodetransfusion/sitemap</v>
      </c>
      <c r="D1510" s="99" t="s">
        <v>92</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ref="D1512:D1535" si="79">IF(AND(B1512&lt;&gt;"",C1512&lt;&gt;""),"N/T","")</f>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https://www.comunidad.madrid/hospital/centrodetransfusion/</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https://www.comunidad.madrid/hospital/centrodetransfusion/ciudadanos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https://www.comunidad.madrid/hospital/centrodetransfusion/profesionales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https://www.comunidad.madrid/hospital/centrodetransfusion/comunicación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https://www.comunidad.madrid/hospital/centrodetransfusion/nosotros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Oficina de attn. al donante</v>
      </c>
      <c r="C1544" s="85" t="str" cm="1">
        <f t="array" ref="C1544">IFERROR(INDEX('03.Muestra'!$F$8:$F$42,SMALL(IF("Página Web"='03.Muestra'!$D$8:$D$42,ROW('03.Muestra'!$F$8:$F$42)-MIN(ROW('03.Muestra'!$D$8:$D$42))+1,""),ROW()-1538)),"")</f>
        <v>https://www.comunidad.madrid/hospital/centrodetransfusion/ciudadanos/oficina-atencion-donante</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Buscador</v>
      </c>
      <c r="C1545" s="85" t="str" cm="1">
        <f t="array" ref="C1545">IFERROR(INDEX('03.Muestra'!$F$8:$F$42,SMALL(IF("Página Web"='03.Muestra'!$D$8:$D$42,ROW('03.Muestra'!$F$8:$F$42)-MIN(ROW('03.Muestra'!$D$8:$D$42))+1,""),ROW()-1538)),"")</f>
        <v>https://www.comunidad.madrid/hospital/centrodetransfusion/buscar?search_api_fulltext=&amp;nombre=</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Accesibilidad</v>
      </c>
      <c r="C1546" s="85" t="str" cm="1">
        <f t="array" ref="C1546">IFERROR(INDEX('03.Muestra'!$F$8:$F$42,SMALL(IF("Página Web"='03.Muestra'!$D$8:$D$42,ROW('03.Muestra'!$F$8:$F$42)-MIN(ROW('03.Muestra'!$D$8:$D$42))+1,""),ROW()-1538)),"")</f>
        <v>https://www.comunidad.madrid/hospital/centrodetransfusion/declaracion-accesibilidad</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Aviso legal</v>
      </c>
      <c r="C1547" s="85" t="str" cm="1">
        <f t="array" ref="C1547">IFERROR(INDEX('03.Muestra'!$F$8:$F$42,SMALL(IF("Página Web"='03.Muestra'!$D$8:$D$42,ROW('03.Muestra'!$F$8:$F$42)-MIN(ROW('03.Muestra'!$D$8:$D$42))+1,""),ROW()-1538)),"")</f>
        <v>https://www.comunidad.madrid/hospital/centrodetransfusion/aviso-legal-privacidad</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Mapa Web</v>
      </c>
      <c r="C1548" s="85" t="str" cm="1">
        <f t="array" ref="C1548">IFERROR(INDEX('03.Muestra'!$F$8:$F$42,SMALL(IF("Página Web"='03.Muestra'!$D$8:$D$42,ROW('03.Muestra'!$F$8:$F$42)-MIN(ROW('03.Muestra'!$D$8:$D$42))+1,""),ROW()-1538)),"")</f>
        <v>https://www.comunidad.madrid/hospital/centrodetransfusion/sitemap</v>
      </c>
      <c r="D1548" s="99" t="s">
        <v>92</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ref="D1550:D1573" si="81">IF(AND(B1550&lt;&gt;"",C1550&lt;&gt;""),"N/T","")</f>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https://www.comunidad.madrid/hospital/centrodetransfusion/</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https://www.comunidad.madrid/hospital/centrodetransfusion/ciudadanos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https://www.comunidad.madrid/hospital/centrodetransfusion/profesionales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https://www.comunidad.madrid/hospital/centrodetransfusion/comunicación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https://www.comunidad.madrid/hospital/centrodetransfusion/nosotros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Oficina de attn. al donante</v>
      </c>
      <c r="C1582" s="85" t="str" cm="1">
        <f t="array" ref="C1582">IFERROR(INDEX('03.Muestra'!$F$8:$F$42,SMALL(IF("Página Web"='03.Muestra'!$D$8:$D$42,ROW('03.Muestra'!$F$8:$F$42)-MIN(ROW('03.Muestra'!$D$8:$D$42))+1,""),ROW()-1576)),"")</f>
        <v>https://www.comunidad.madrid/hospital/centrodetransfusion/ciudadanos/oficina-atencion-donante</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Buscador</v>
      </c>
      <c r="C1583" s="85" t="str" cm="1">
        <f t="array" ref="C1583">IFERROR(INDEX('03.Muestra'!$F$8:$F$42,SMALL(IF("Página Web"='03.Muestra'!$D$8:$D$42,ROW('03.Muestra'!$F$8:$F$42)-MIN(ROW('03.Muestra'!$D$8:$D$42))+1,""),ROW()-1576)),"")</f>
        <v>https://www.comunidad.madrid/hospital/centrodetransfusion/buscar?search_api_fulltext=&amp;nombre=</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Accesibilidad</v>
      </c>
      <c r="C1584" s="85" t="str" cm="1">
        <f t="array" ref="C1584">IFERROR(INDEX('03.Muestra'!$F$8:$F$42,SMALL(IF("Página Web"='03.Muestra'!$D$8:$D$42,ROW('03.Muestra'!$F$8:$F$42)-MIN(ROW('03.Muestra'!$D$8:$D$42))+1,""),ROW()-1576)),"")</f>
        <v>https://www.comunidad.madrid/hospital/centrodetransfusion/declaracion-accesibilidad</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Aviso legal</v>
      </c>
      <c r="C1585" s="85" t="str" cm="1">
        <f t="array" ref="C1585">IFERROR(INDEX('03.Muestra'!$F$8:$F$42,SMALL(IF("Página Web"='03.Muestra'!$D$8:$D$42,ROW('03.Muestra'!$F$8:$F$42)-MIN(ROW('03.Muestra'!$D$8:$D$42))+1,""),ROW()-1576)),"")</f>
        <v>https://www.comunidad.madrid/hospital/centrodetransfusion/aviso-legal-privacidad</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Mapa Web</v>
      </c>
      <c r="C1586" s="85" t="str" cm="1">
        <f t="array" ref="C1586">IFERROR(INDEX('03.Muestra'!$F$8:$F$42,SMALL(IF("Página Web"='03.Muestra'!$D$8:$D$42,ROW('03.Muestra'!$F$8:$F$42)-MIN(ROW('03.Muestra'!$D$8:$D$42))+1,""),ROW()-1576)),"")</f>
        <v>https://www.comunidad.madrid/hospital/centrodetransfusion/sitemap</v>
      </c>
      <c r="D1586" s="99" t="s">
        <v>92</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ref="D1588:D1611" si="83">IF(AND(B1588&lt;&gt;"",C1588&lt;&gt;""),"N/T","")</f>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https://www.comunidad.madrid/hospital/centrodetransfusion/</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https://www.comunidad.madrid/hospital/centrodetransfusion/ciudadanos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https://www.comunidad.madrid/hospital/centrodetransfusion/profesionales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https://www.comunidad.madrid/hospital/centrodetransfusion/comunicación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https://www.comunidad.madrid/hospital/centrodetransfusion/nosotros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Oficina de attn. al donante</v>
      </c>
      <c r="C1620" s="85" t="str" cm="1">
        <f t="array" ref="C1620">IFERROR(INDEX('03.Muestra'!$F$8:$F$42,SMALL(IF("Página Web"='03.Muestra'!$D$8:$D$42,ROW('03.Muestra'!$F$8:$F$42)-MIN(ROW('03.Muestra'!$D$8:$D$42))+1,""),ROW()-1614)),"")</f>
        <v>https://www.comunidad.madrid/hospital/centrodetransfusion/ciudadanos/oficina-atencion-donante</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Buscador</v>
      </c>
      <c r="C1621" s="85" t="str" cm="1">
        <f t="array" ref="C1621">IFERROR(INDEX('03.Muestra'!$F$8:$F$42,SMALL(IF("Página Web"='03.Muestra'!$D$8:$D$42,ROW('03.Muestra'!$F$8:$F$42)-MIN(ROW('03.Muestra'!$D$8:$D$42))+1,""),ROW()-1614)),"")</f>
        <v>https://www.comunidad.madrid/hospital/centrodetransfusion/buscar?search_api_fulltext=&amp;nombre=</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Accesibilidad</v>
      </c>
      <c r="C1622" s="85" t="str" cm="1">
        <f t="array" ref="C1622">IFERROR(INDEX('03.Muestra'!$F$8:$F$42,SMALL(IF("Página Web"='03.Muestra'!$D$8:$D$42,ROW('03.Muestra'!$F$8:$F$42)-MIN(ROW('03.Muestra'!$D$8:$D$42))+1,""),ROW()-1614)),"")</f>
        <v>https://www.comunidad.madrid/hospital/centrodetransfusion/declaracion-accesibilidad</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Aviso legal</v>
      </c>
      <c r="C1623" s="85" t="str" cm="1">
        <f t="array" ref="C1623">IFERROR(INDEX('03.Muestra'!$F$8:$F$42,SMALL(IF("Página Web"='03.Muestra'!$D$8:$D$42,ROW('03.Muestra'!$F$8:$F$42)-MIN(ROW('03.Muestra'!$D$8:$D$42))+1,""),ROW()-1614)),"")</f>
        <v>https://www.comunidad.madrid/hospital/centrodetransfusion/aviso-legal-privacidad</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Mapa Web</v>
      </c>
      <c r="C1624" s="85" t="str" cm="1">
        <f t="array" ref="C1624">IFERROR(INDEX('03.Muestra'!$F$8:$F$42,SMALL(IF("Página Web"='03.Muestra'!$D$8:$D$42,ROW('03.Muestra'!$F$8:$F$42)-MIN(ROW('03.Muestra'!$D$8:$D$42))+1,""),ROW()-1614)),"")</f>
        <v>https://www.comunidad.madrid/hospital/centrodetransfusion/sitemap</v>
      </c>
      <c r="D1624" s="99" t="s">
        <v>104</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ref="D1626:D1649" si="85">IF(AND(B1626&lt;&gt;"",C1626&lt;&gt;""),"N/T","")</f>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https://www.comunidad.madrid/hospital/centrodetransfusion/</v>
      </c>
      <c r="D1653" s="99" t="s">
        <v>104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https://www.comunidad.madrid/hospital/centrodetransfusion/ciudadanos</v>
      </c>
      <c r="D1654" s="99" t="s">
        <v>104</v>
      </c>
      <c r="E1654" s="79" t="str">
        <f t="shared" si="86"/>
        <v/>
      </c>
      <c r="F1654" s="91">
        <f ca="1">COUNTIF($D1653:INDIRECT("$D" &amp;  SUM(ROW()-1,'03.Muestra'!$D$45)-1),F1653)</f>
        <v>0</v>
      </c>
      <c r="G1654" s="91">
        <f ca="1">COUNTIF($D1653:INDIRECT("$D" &amp;  SUM(ROW()-1,'03.Muestra'!$D$45)-1),G1653)</f>
        <v>0</v>
      </c>
      <c r="H1654" s="91">
        <f ca="1">COUNTIF($D1653:INDIRECT("$D" &amp;  SUM(ROW()-1,'03.Muestra'!$D$45)-1),H1653)</f>
        <v>10</v>
      </c>
      <c r="I1654" s="91">
        <f ca="1">COUNTIF($D1653:INDIRECT("$D" &amp;  SUM(ROW()-1,'03.Muestra'!$D$45)-1),I1653)</f>
        <v>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https://www.comunidad.madrid/hospital/centrodetransfusion/profesionales</v>
      </c>
      <c r="D1655" s="99" t="s">
        <v>104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https://www.comunidad.madrid/hospital/centrodetransfusion/comunicación</v>
      </c>
      <c r="D1656" s="99" t="s">
        <v>104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https://www.comunidad.madrid/hospital/centrodetransfusion/nosotros</v>
      </c>
      <c r="D1657" s="99" t="s">
        <v>104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Oficina de attn. al donante</v>
      </c>
      <c r="C1658" s="85" t="str" cm="1">
        <f t="array" ref="C1658">IFERROR(INDEX('03.Muestra'!$F$8:$F$42,SMALL(IF("Página Web"='03.Muestra'!$D$8:$D$42,ROW('03.Muestra'!$F$8:$F$42)-MIN(ROW('03.Muestra'!$D$8:$D$42))+1,""),ROW()-1652)),"")</f>
        <v>https://www.comunidad.madrid/hospital/centrodetransfusion/ciudadanos/oficina-atencion-donante</v>
      </c>
      <c r="D1658" s="99" t="s">
        <v>104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Buscador</v>
      </c>
      <c r="C1659" s="85" t="str" cm="1">
        <f t="array" ref="C1659">IFERROR(INDEX('03.Muestra'!$F$8:$F$42,SMALL(IF("Página Web"='03.Muestra'!$D$8:$D$42,ROW('03.Muestra'!$F$8:$F$42)-MIN(ROW('03.Muestra'!$D$8:$D$42))+1,""),ROW()-1652)),"")</f>
        <v>https://www.comunidad.madrid/hospital/centrodetransfusion/buscar?search_api_fulltext=&amp;nombre=</v>
      </c>
      <c r="D1659" s="99" t="s">
        <v>104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Accesibilidad</v>
      </c>
      <c r="C1660" s="85" t="str" cm="1">
        <f t="array" ref="C1660">IFERROR(INDEX('03.Muestra'!$F$8:$F$42,SMALL(IF("Página Web"='03.Muestra'!$D$8:$D$42,ROW('03.Muestra'!$F$8:$F$42)-MIN(ROW('03.Muestra'!$D$8:$D$42))+1,""),ROW()-1652)),"")</f>
        <v>https://www.comunidad.madrid/hospital/centrodetransfusion/declaracion-accesibilidad</v>
      </c>
      <c r="D1660" s="99" t="s">
        <v>104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Aviso legal</v>
      </c>
      <c r="C1661" s="85" t="str" cm="1">
        <f t="array" ref="C1661">IFERROR(INDEX('03.Muestra'!$F$8:$F$42,SMALL(IF("Página Web"='03.Muestra'!$D$8:$D$42,ROW('03.Muestra'!$F$8:$F$42)-MIN(ROW('03.Muestra'!$D$8:$D$42))+1,""),ROW()-1652)),"")</f>
        <v>https://www.comunidad.madrid/hospital/centrodetransfusion/aviso-legal-privacidad</v>
      </c>
      <c r="D1661" s="99" t="s">
        <v>104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Mapa Web</v>
      </c>
      <c r="C1662" s="85" t="str" cm="1">
        <f t="array" ref="C1662">IFERROR(INDEX('03.Muestra'!$F$8:$F$42,SMALL(IF("Página Web"='03.Muestra'!$D$8:$D$42,ROW('03.Muestra'!$F$8:$F$42)-MIN(ROW('03.Muestra'!$D$8:$D$42))+1,""),ROW()-1652)),"")</f>
        <v>https://www.comunidad.madrid/hospital/centrodetransfusion/sitemap</v>
      </c>
      <c r="D1662" s="99" t="s">
        <v>104</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ref="D1664:D1687" si="87">IF(AND(B1664&lt;&gt;"",C1664&lt;&gt;""),"N/T","")</f>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https://www.comunidad.madrid/hospital/centrodetransfusion/</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https://www.comunidad.madrid/hospital/centrodetransfusion/ciudadanos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https://www.comunidad.madrid/hospital/centrodetransfusion/profesionales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https://www.comunidad.madrid/hospital/centrodetransfusion/comunicación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https://www.comunidad.madrid/hospital/centrodetransfusion/nosotros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Oficina de attn. al donante</v>
      </c>
      <c r="C1696" s="85" t="str" cm="1">
        <f t="array" ref="C1696">IFERROR(INDEX('03.Muestra'!$F$8:$F$42,SMALL(IF("Página Web"='03.Muestra'!$D$8:$D$42,ROW('03.Muestra'!$F$8:$F$42)-MIN(ROW('03.Muestra'!$D$8:$D$42))+1,""),ROW()-1690)),"")</f>
        <v>https://www.comunidad.madrid/hospital/centrodetransfusion/ciudadanos/oficina-atencion-donante</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Buscador</v>
      </c>
      <c r="C1697" s="85" t="str" cm="1">
        <f t="array" ref="C1697">IFERROR(INDEX('03.Muestra'!$F$8:$F$42,SMALL(IF("Página Web"='03.Muestra'!$D$8:$D$42,ROW('03.Muestra'!$F$8:$F$42)-MIN(ROW('03.Muestra'!$D$8:$D$42))+1,""),ROW()-1690)),"")</f>
        <v>https://www.comunidad.madrid/hospital/centrodetransfusion/buscar?search_api_fulltext=&amp;nombre=</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Accesibilidad</v>
      </c>
      <c r="C1698" s="85" t="str" cm="1">
        <f t="array" ref="C1698">IFERROR(INDEX('03.Muestra'!$F$8:$F$42,SMALL(IF("Página Web"='03.Muestra'!$D$8:$D$42,ROW('03.Muestra'!$F$8:$F$42)-MIN(ROW('03.Muestra'!$D$8:$D$42))+1,""),ROW()-1690)),"")</f>
        <v>https://www.comunidad.madrid/hospital/centrodetransfusion/declaracion-accesibilidad</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Aviso legal</v>
      </c>
      <c r="C1699" s="85" t="str" cm="1">
        <f t="array" ref="C1699">IFERROR(INDEX('03.Muestra'!$F$8:$F$42,SMALL(IF("Página Web"='03.Muestra'!$D$8:$D$42,ROW('03.Muestra'!$F$8:$F$42)-MIN(ROW('03.Muestra'!$D$8:$D$42))+1,""),ROW()-1690)),"")</f>
        <v>https://www.comunidad.madrid/hospital/centrodetransfusion/aviso-legal-privacidad</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Mapa Web</v>
      </c>
      <c r="C1700" s="85" t="str" cm="1">
        <f t="array" ref="C1700">IFERROR(INDEX('03.Muestra'!$F$8:$F$42,SMALL(IF("Página Web"='03.Muestra'!$D$8:$D$42,ROW('03.Muestra'!$F$8:$F$42)-MIN(ROW('03.Muestra'!$D$8:$D$42))+1,""),ROW()-1690)),"")</f>
        <v>https://www.comunidad.madrid/hospital/centrodetransfusion/sitemap</v>
      </c>
      <c r="D1700" s="99" t="s">
        <v>104</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ref="D1702:D1725" si="89">IF(AND(B1702&lt;&gt;"",C1702&lt;&gt;""),"N/T","")</f>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https://www.comunidad.madrid/hospital/centrodetransfusion/</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https://www.comunidad.madrid/hospital/centrodetransfusion/ciudadanos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https://www.comunidad.madrid/hospital/centrodetransfusion/profesionales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https://www.comunidad.madrid/hospital/centrodetransfusion/comunicación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https://www.comunidad.madrid/hospital/centrodetransfusion/nosotros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Oficina de attn. al donante</v>
      </c>
      <c r="C1734" s="85" t="str" cm="1">
        <f t="array" ref="C1734">IFERROR(INDEX('03.Muestra'!$F$8:$F$42,SMALL(IF("Página Web"='03.Muestra'!$D$8:$D$42,ROW('03.Muestra'!$F$8:$F$42)-MIN(ROW('03.Muestra'!$D$8:$D$42))+1,""),ROW()-1728)),"")</f>
        <v>https://www.comunidad.madrid/hospital/centrodetransfusion/ciudadanos/oficina-atencion-donante</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Buscador</v>
      </c>
      <c r="C1735" s="85" t="str" cm="1">
        <f t="array" ref="C1735">IFERROR(INDEX('03.Muestra'!$F$8:$F$42,SMALL(IF("Página Web"='03.Muestra'!$D$8:$D$42,ROW('03.Muestra'!$F$8:$F$42)-MIN(ROW('03.Muestra'!$D$8:$D$42))+1,""),ROW()-1728)),"")</f>
        <v>https://www.comunidad.madrid/hospital/centrodetransfusion/buscar?search_api_fulltext=&amp;nombre=</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Accesibilidad</v>
      </c>
      <c r="C1736" s="85" t="str" cm="1">
        <f t="array" ref="C1736">IFERROR(INDEX('03.Muestra'!$F$8:$F$42,SMALL(IF("Página Web"='03.Muestra'!$D$8:$D$42,ROW('03.Muestra'!$F$8:$F$42)-MIN(ROW('03.Muestra'!$D$8:$D$42))+1,""),ROW()-1728)),"")</f>
        <v>https://www.comunidad.madrid/hospital/centrodetransfusion/declaracion-accesibilidad</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Aviso legal</v>
      </c>
      <c r="C1737" s="85" t="str" cm="1">
        <f t="array" ref="C1737">IFERROR(INDEX('03.Muestra'!$F$8:$F$42,SMALL(IF("Página Web"='03.Muestra'!$D$8:$D$42,ROW('03.Muestra'!$F$8:$F$42)-MIN(ROW('03.Muestra'!$D$8:$D$42))+1,""),ROW()-1728)),"")</f>
        <v>https://www.comunidad.madrid/hospital/centrodetransfusion/aviso-legal-privacidad</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Mapa Web</v>
      </c>
      <c r="C1738" s="85" t="str" cm="1">
        <f t="array" ref="C1738">IFERROR(INDEX('03.Muestra'!$F$8:$F$42,SMALL(IF("Página Web"='03.Muestra'!$D$8:$D$42,ROW('03.Muestra'!$F$8:$F$42)-MIN(ROW('03.Muestra'!$D$8:$D$42))+1,""),ROW()-1728)),"")</f>
        <v>https://www.comunidad.madrid/hospital/centrodetransfusion/sitemap</v>
      </c>
      <c r="D1738" s="99" t="s">
        <v>104</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ref="D1740:D1763" si="91">IF(AND(B1740&lt;&gt;"",C1740&lt;&gt;""),"N/T","")</f>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https://www.comunidad.madrid/hospital/centrodetransfusion/</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https://www.comunidad.madrid/hospital/centrodetransfusion/ciudadanos</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https://www.comunidad.madrid/hospital/centrodetransfusion/profesionales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https://www.comunidad.madrid/hospital/centrodetransfusion/comunicación</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https://www.comunidad.madrid/hospital/centrodetransfusion/nosotros</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Oficina de attn. al donante</v>
      </c>
      <c r="C1772" s="85" t="str" cm="1">
        <f t="array" ref="C1772">IFERROR(INDEX('03.Muestra'!$F$8:$F$42,SMALL(IF("Página Web"='03.Muestra'!$D$8:$D$42,ROW('03.Muestra'!$F$8:$F$42)-MIN(ROW('03.Muestra'!$D$8:$D$42))+1,""),ROW()-1766)),"")</f>
        <v>https://www.comunidad.madrid/hospital/centrodetransfusion/ciudadanos/oficina-atencion-donante</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Buscador</v>
      </c>
      <c r="C1773" s="85" t="str" cm="1">
        <f t="array" ref="C1773">IFERROR(INDEX('03.Muestra'!$F$8:$F$42,SMALL(IF("Página Web"='03.Muestra'!$D$8:$D$42,ROW('03.Muestra'!$F$8:$F$42)-MIN(ROW('03.Muestra'!$D$8:$D$42))+1,""),ROW()-1766)),"")</f>
        <v>https://www.comunidad.madrid/hospital/centrodetransfusion/buscar?search_api_fulltext=&amp;nombre=</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Accesibilidad</v>
      </c>
      <c r="C1774" s="85" t="str" cm="1">
        <f t="array" ref="C1774">IFERROR(INDEX('03.Muestra'!$F$8:$F$42,SMALL(IF("Página Web"='03.Muestra'!$D$8:$D$42,ROW('03.Muestra'!$F$8:$F$42)-MIN(ROW('03.Muestra'!$D$8:$D$42))+1,""),ROW()-1766)),"")</f>
        <v>https://www.comunidad.madrid/hospital/centrodetransfusion/declaracion-accesibilidad</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Aviso legal</v>
      </c>
      <c r="C1775" s="85" t="str" cm="1">
        <f t="array" ref="C1775">IFERROR(INDEX('03.Muestra'!$F$8:$F$42,SMALL(IF("Página Web"='03.Muestra'!$D$8:$D$42,ROW('03.Muestra'!$F$8:$F$42)-MIN(ROW('03.Muestra'!$D$8:$D$42))+1,""),ROW()-1766)),"")</f>
        <v>https://www.comunidad.madrid/hospital/centrodetransfusion/aviso-legal-privacidad</v>
      </c>
      <c r="D1775" s="99" t="s">
        <v>92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Mapa Web</v>
      </c>
      <c r="C1776" s="85" t="str" cm="1">
        <f t="array" ref="C1776">IFERROR(INDEX('03.Muestra'!$F$8:$F$42,SMALL(IF("Página Web"='03.Muestra'!$D$8:$D$42,ROW('03.Muestra'!$F$8:$F$42)-MIN(ROW('03.Muestra'!$D$8:$D$42))+1,""),ROW()-1766)),"")</f>
        <v>https://www.comunidad.madrid/hospital/centrodetransfusion/sitemap</v>
      </c>
      <c r="D1776" s="99" t="s">
        <v>92</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ref="D1778:D1801" si="93">IF(AND(B1778&lt;&gt;"",C1778&lt;&gt;""),"N/T","")</f>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https://www.comunidad.madrid/hospital/centrodetransfusion/</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https://www.comunidad.madrid/hospital/centrodetransfusion/ciudadanos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10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https://www.comunidad.madrid/hospital/centrodetransfusion/profesionales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https://www.comunidad.madrid/hospital/centrodetransfusion/comunicación</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https://www.comunidad.madrid/hospital/centrodetransfusion/nosotros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Oficina de attn. al donante</v>
      </c>
      <c r="C1810" s="85" t="str" cm="1">
        <f t="array" ref="C1810">IFERROR(INDEX('03.Muestra'!$F$8:$F$42,SMALL(IF("Página Web"='03.Muestra'!$D$8:$D$42,ROW('03.Muestra'!$F$8:$F$42)-MIN(ROW('03.Muestra'!$D$8:$D$42))+1,""),ROW()-1804)),"")</f>
        <v>https://www.comunidad.madrid/hospital/centrodetransfusion/ciudadanos/oficina-atencion-donante</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Buscador</v>
      </c>
      <c r="C1811" s="85" t="str" cm="1">
        <f t="array" ref="C1811">IFERROR(INDEX('03.Muestra'!$F$8:$F$42,SMALL(IF("Página Web"='03.Muestra'!$D$8:$D$42,ROW('03.Muestra'!$F$8:$F$42)-MIN(ROW('03.Muestra'!$D$8:$D$42))+1,""),ROW()-1804)),"")</f>
        <v>https://www.comunidad.madrid/hospital/centrodetransfusion/buscar?search_api_fulltext=&amp;nombre=</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Accesibilidad</v>
      </c>
      <c r="C1812" s="85" t="str" cm="1">
        <f t="array" ref="C1812">IFERROR(INDEX('03.Muestra'!$F$8:$F$42,SMALL(IF("Página Web"='03.Muestra'!$D$8:$D$42,ROW('03.Muestra'!$F$8:$F$42)-MIN(ROW('03.Muestra'!$D$8:$D$42))+1,""),ROW()-1804)),"")</f>
        <v>https://www.comunidad.madrid/hospital/centrodetransfusion/declaracion-accesibilidad</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Aviso legal</v>
      </c>
      <c r="C1813" s="85" t="str" cm="1">
        <f t="array" ref="C1813">IFERROR(INDEX('03.Muestra'!$F$8:$F$42,SMALL(IF("Página Web"='03.Muestra'!$D$8:$D$42,ROW('03.Muestra'!$F$8:$F$42)-MIN(ROW('03.Muestra'!$D$8:$D$42))+1,""),ROW()-1804)),"")</f>
        <v>https://www.comunidad.madrid/hospital/centrodetransfusion/aviso-legal-privacidad</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Mapa Web</v>
      </c>
      <c r="C1814" s="85" t="str" cm="1">
        <f t="array" ref="C1814">IFERROR(INDEX('03.Muestra'!$F$8:$F$42,SMALL(IF("Página Web"='03.Muestra'!$D$8:$D$42,ROW('03.Muestra'!$F$8:$F$42)-MIN(ROW('03.Muestra'!$D$8:$D$42))+1,""),ROW()-1804)),"")</f>
        <v>https://www.comunidad.madrid/hospital/centrodetransfusion/sitemap</v>
      </c>
      <c r="D1814" s="99" t="s">
        <v>92</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ref="D1816:D1839" si="95">IF(AND(B1816&lt;&gt;"",C1816&lt;&gt;""),"N/T","")</f>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https://www.comunidad.madrid/hospital/centrodetransfusion/</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https://www.comunidad.madrid/hospital/centrodetransfusion/ciudadanos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https://www.comunidad.madrid/hospital/centrodetransfusion/profesionales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https://www.comunidad.madrid/hospital/centrodetransfusion/comunicación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https://www.comunidad.madrid/hospital/centrodetransfusion/nosotros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Oficina de attn. al donante</v>
      </c>
      <c r="C1848" s="85" t="str" cm="1">
        <f t="array" ref="C1848">IFERROR(INDEX('03.Muestra'!$F$8:$F$42,SMALL(IF("Página Web"='03.Muestra'!$D$8:$D$42,ROW('03.Muestra'!$F$8:$F$42)-MIN(ROW('03.Muestra'!$D$8:$D$42))+1,""),ROW()-1842)),"")</f>
        <v>https://www.comunidad.madrid/hospital/centrodetransfusion/ciudadanos/oficina-atencion-donante</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Buscador</v>
      </c>
      <c r="C1849" s="85" t="str" cm="1">
        <f t="array" ref="C1849">IFERROR(INDEX('03.Muestra'!$F$8:$F$42,SMALL(IF("Página Web"='03.Muestra'!$D$8:$D$42,ROW('03.Muestra'!$F$8:$F$42)-MIN(ROW('03.Muestra'!$D$8:$D$42))+1,""),ROW()-1842)),"")</f>
        <v>https://www.comunidad.madrid/hospital/centrodetransfusion/buscar?search_api_fulltext=&amp;nombre=</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Accesibilidad</v>
      </c>
      <c r="C1850" s="85" t="str" cm="1">
        <f t="array" ref="C1850">IFERROR(INDEX('03.Muestra'!$F$8:$F$42,SMALL(IF("Página Web"='03.Muestra'!$D$8:$D$42,ROW('03.Muestra'!$F$8:$F$42)-MIN(ROW('03.Muestra'!$D$8:$D$42))+1,""),ROW()-1842)),"")</f>
        <v>https://www.comunidad.madrid/hospital/centrodetransfusion/declaracion-accesibilidad</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Aviso legal</v>
      </c>
      <c r="C1851" s="85" t="str" cm="1">
        <f t="array" ref="C1851">IFERROR(INDEX('03.Muestra'!$F$8:$F$42,SMALL(IF("Página Web"='03.Muestra'!$D$8:$D$42,ROW('03.Muestra'!$F$8:$F$42)-MIN(ROW('03.Muestra'!$D$8:$D$42))+1,""),ROW()-1842)),"")</f>
        <v>https://www.comunidad.madrid/hospital/centrodetransfusion/aviso-legal-privacidad</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Mapa Web</v>
      </c>
      <c r="C1852" s="85" t="str" cm="1">
        <f t="array" ref="C1852">IFERROR(INDEX('03.Muestra'!$F$8:$F$42,SMALL(IF("Página Web"='03.Muestra'!$D$8:$D$42,ROW('03.Muestra'!$F$8:$F$42)-MIN(ROW('03.Muestra'!$D$8:$D$42))+1,""),ROW()-1842)),"")</f>
        <v>https://www.comunidad.madrid/hospital/centrodetransfusion/sitemap</v>
      </c>
      <c r="D1852" s="99" t="s">
        <v>104</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ref="D1854:D1877" si="97">IF(AND(B1854&lt;&gt;"",C1854&lt;&gt;""),"N/T","")</f>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https://www.comunidad.madrid/hospital/centrodetransfusion/</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https://www.comunidad.madrid/hospital/centrodetransfusion/ciudadanos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https://www.comunidad.madrid/hospital/centrodetransfusion/profesionales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https://www.comunidad.madrid/hospital/centrodetransfusion/comunicación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https://www.comunidad.madrid/hospital/centrodetransfusion/nosotros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Oficina de attn. al donante</v>
      </c>
      <c r="C1886" s="85" t="str" cm="1">
        <f t="array" ref="C1886">IFERROR(INDEX('03.Muestra'!$F$8:$F$42,SMALL(IF("Página Web"='03.Muestra'!$D$8:$D$42,ROW('03.Muestra'!$F$8:$F$42)-MIN(ROW('03.Muestra'!$D$8:$D$42))+1,""),ROW()-1880)),"")</f>
        <v>https://www.comunidad.madrid/hospital/centrodetransfusion/ciudadanos/oficina-atencion-donante</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Buscador</v>
      </c>
      <c r="C1887" s="85" t="str" cm="1">
        <f t="array" ref="C1887">IFERROR(INDEX('03.Muestra'!$F$8:$F$42,SMALL(IF("Página Web"='03.Muestra'!$D$8:$D$42,ROW('03.Muestra'!$F$8:$F$42)-MIN(ROW('03.Muestra'!$D$8:$D$42))+1,""),ROW()-1880)),"")</f>
        <v>https://www.comunidad.madrid/hospital/centrodetransfusion/buscar?search_api_fulltext=&amp;nombre=</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Accesibilidad</v>
      </c>
      <c r="C1888" s="85" t="str" cm="1">
        <f t="array" ref="C1888">IFERROR(INDEX('03.Muestra'!$F$8:$F$42,SMALL(IF("Página Web"='03.Muestra'!$D$8:$D$42,ROW('03.Muestra'!$F$8:$F$42)-MIN(ROW('03.Muestra'!$D$8:$D$42))+1,""),ROW()-1880)),"")</f>
        <v>https://www.comunidad.madrid/hospital/centrodetransfusion/declaracion-accesibilidad</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Aviso legal</v>
      </c>
      <c r="C1889" s="85" t="str" cm="1">
        <f t="array" ref="C1889">IFERROR(INDEX('03.Muestra'!$F$8:$F$42,SMALL(IF("Página Web"='03.Muestra'!$D$8:$D$42,ROW('03.Muestra'!$F$8:$F$42)-MIN(ROW('03.Muestra'!$D$8:$D$42))+1,""),ROW()-1880)),"")</f>
        <v>https://www.comunidad.madrid/hospital/centrodetransfusion/aviso-legal-privacidad</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Mapa Web</v>
      </c>
      <c r="C1890" s="85" t="str" cm="1">
        <f t="array" ref="C1890">IFERROR(INDEX('03.Muestra'!$F$8:$F$42,SMALL(IF("Página Web"='03.Muestra'!$D$8:$D$42,ROW('03.Muestra'!$F$8:$F$42)-MIN(ROW('03.Muestra'!$D$8:$D$42))+1,""),ROW()-1880)),"")</f>
        <v>https://www.comunidad.madrid/hospital/centrodetransfusion/sitemap</v>
      </c>
      <c r="D1890" s="99" t="s">
        <v>94</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ref="D1892:D1915" si="99">IF(AND(B1892&lt;&gt;"",C1892&lt;&gt;""),"N/T","")</f>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2" zoomScale="90" zoomScaleNormal="90" workbookViewId="0">
      <selection activeCell="N2" sqref="N2"/>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9.832031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5" customHeight="1">
      <c r="B7" s="18"/>
      <c r="C7" s="18"/>
      <c r="D7" s="18"/>
      <c r="E7" s="79"/>
      <c r="F7" s="18"/>
      <c r="G7" s="18"/>
      <c r="H7" s="18"/>
      <c r="I7" s="18"/>
      <c r="J7" s="18"/>
      <c r="K7" s="18"/>
      <c r="L7" s="18"/>
      <c r="M7" s="18"/>
      <c r="N7" s="18"/>
      <c r="O7" s="18"/>
    </row>
    <row r="8" spans="1:64" ht="1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
      <c r="A1614" s="173" t="s">
        <v>99</v>
      </c>
      <c r="B1614" s="23" t="s">
        <v>91</v>
      </c>
      <c r="C1614" s="24" t="s">
        <v>236</v>
      </c>
      <c r="D1614" s="25" t="s">
        <v>101</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Sara Perez Aleman</cp:lastModifiedBy>
  <cp:revision>109</cp:revision>
  <dcterms:created xsi:type="dcterms:W3CDTF">2020-03-26T13:14:48Z</dcterms:created>
  <dcterms:modified xsi:type="dcterms:W3CDTF">2024-06-18T09:11:12Z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2024-05-17T05:34:23Z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ca020cbb-6819-4099-b3c4-ed6dcb8a8165</vt:lpwstr>
  </property>
  <property fmtid="{D5CDD505-2E9C-101B-9397-08002B2CF9AE}" pid="16" name="MSIP_Label_ecb69475-382c-4c7a-b21d-8ca64eeef1bd_ContentBits">
    <vt:lpwstr>0</vt:lpwstr>
  </property>
</Properties>
</file>