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GT90\Desktop\"/>
    </mc:Choice>
  </mc:AlternateContent>
  <xr:revisionPtr revIDLastSave="0" documentId="13_ncr:1_{33DD33E6-C3C0-48A2-B4B6-9993641E95EC}" xr6:coauthVersionLast="47" xr6:coauthVersionMax="47" xr10:uidLastSave="{00000000-0000-0000-0000-000000000000}"/>
  <bookViews>
    <workbookView xWindow="-120" yWindow="-120" windowWidth="29040" windowHeight="15720" tabRatio="992" xr2:uid="{00000000-000D-0000-FFFF-FFFF00000000}"/>
  </bookViews>
  <sheets>
    <sheet name="índice" sheetId="1" r:id="rId1"/>
    <sheet name="AG. CIBERSEGURIDAD" sheetId="29" r:id="rId2"/>
    <sheet name="AG. LOGÍSTICA" sheetId="9" r:id="rId3"/>
    <sheet name="AMAPAD" sheetId="23" r:id="rId4"/>
    <sheet name="AG. ADM.DIGITAL" sheetId="2" r:id="rId5"/>
    <sheet name="ALCALINGUA" sheetId="5" r:id="rId6"/>
    <sheet name="CYII" sheetId="7" r:id="rId7"/>
    <sheet name="CYII, S.A." sheetId="8" r:id="rId8"/>
    <sheet name="CANAL Extensia" sheetId="6" r:id="rId9"/>
    <sheet name="CANAL Gest. Lanzarote" sheetId="30" r:id="rId10"/>
    <sheet name="CRUSA" sheetId="25" r:id="rId11"/>
    <sheet name="HOSP.FUENLABRADA" sheetId="26" r:id="rId12"/>
    <sheet name="HOSP.ALCORCÓN" sheetId="11" r:id="rId13"/>
    <sheet name="MADRID CULTURA Y TURISMO" sheetId="12" r:id="rId14"/>
    <sheet name="METRO" sheetId="13" r:id="rId15"/>
    <sheet name="PLANIFICA MADRID" sheetId="14" r:id="rId16"/>
    <sheet name="RTVM" sheetId="28" r:id="rId17"/>
    <sheet name="UNIVERSITAS XXI" sheetId="31" r:id="rId18"/>
  </sheets>
  <definedNames>
    <definedName name="_xlnm._FilterDatabase" localSheetId="0" hidden="1">índice!$A$3:$D$3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60" i="31" l="1"/>
  <c r="C59" i="31"/>
  <c r="D58" i="31"/>
  <c r="C58" i="31"/>
  <c r="D52" i="31"/>
  <c r="C52" i="31"/>
  <c r="D49" i="31"/>
  <c r="C49" i="31"/>
  <c r="D39" i="31"/>
  <c r="C39" i="31"/>
  <c r="D37" i="31"/>
  <c r="C37" i="31"/>
  <c r="D25" i="31"/>
  <c r="D24" i="31" s="1"/>
  <c r="D63" i="31" s="1"/>
  <c r="C25" i="31"/>
  <c r="C24" i="31" s="1"/>
  <c r="C63" i="31" s="1"/>
  <c r="C16" i="31"/>
  <c r="D15" i="31"/>
  <c r="C15" i="31"/>
  <c r="D12" i="31"/>
  <c r="C12" i="31"/>
  <c r="D4" i="31"/>
  <c r="D23" i="31" s="1"/>
  <c r="C4" i="31"/>
  <c r="C23" i="31" s="1"/>
  <c r="D83" i="28"/>
  <c r="C83" i="28"/>
  <c r="D77" i="28"/>
  <c r="C77" i="28"/>
  <c r="D73" i="28"/>
  <c r="C73" i="28"/>
  <c r="D71" i="28"/>
  <c r="C71" i="28"/>
  <c r="D61" i="28"/>
  <c r="C61" i="28"/>
  <c r="D57" i="28"/>
  <c r="C57" i="28"/>
  <c r="D56" i="28"/>
  <c r="C56" i="28"/>
  <c r="D44" i="28"/>
  <c r="D43" i="28" s="1"/>
  <c r="D88" i="28" s="1"/>
  <c r="C44" i="28"/>
  <c r="C43" i="28" s="1"/>
  <c r="D34" i="28"/>
  <c r="C34" i="28"/>
  <c r="D31" i="28"/>
  <c r="C31" i="28"/>
  <c r="D25" i="28"/>
  <c r="C25" i="28"/>
  <c r="D24" i="28"/>
  <c r="C24" i="28"/>
  <c r="D17" i="28"/>
  <c r="C17" i="28"/>
  <c r="C7" i="28" s="1"/>
  <c r="C42" i="28" s="1"/>
  <c r="D13" i="28"/>
  <c r="D7" i="28" s="1"/>
  <c r="D42" i="28" s="1"/>
  <c r="C13" i="28"/>
  <c r="D8" i="28"/>
  <c r="C8" i="28"/>
  <c r="D58" i="13"/>
  <c r="C58" i="13"/>
  <c r="D52" i="13"/>
  <c r="C52" i="13"/>
  <c r="D49" i="13"/>
  <c r="C49" i="13"/>
  <c r="D39" i="13"/>
  <c r="C39" i="13"/>
  <c r="D37" i="13"/>
  <c r="C37" i="13"/>
  <c r="D25" i="13"/>
  <c r="C25" i="13"/>
  <c r="D24" i="13"/>
  <c r="D63" i="13" s="1"/>
  <c r="C24" i="13"/>
  <c r="C63" i="13" s="1"/>
  <c r="D15" i="13"/>
  <c r="C15" i="13"/>
  <c r="D12" i="13"/>
  <c r="C12" i="13"/>
  <c r="D4" i="13"/>
  <c r="D23" i="13" s="1"/>
  <c r="C4" i="13"/>
  <c r="C23" i="13" s="1"/>
  <c r="D83" i="12"/>
  <c r="C83" i="12"/>
  <c r="D77" i="12"/>
  <c r="C77" i="12"/>
  <c r="D73" i="12"/>
  <c r="C73" i="12"/>
  <c r="D71" i="12"/>
  <c r="D88" i="12" s="1"/>
  <c r="C71" i="12"/>
  <c r="C88" i="12" s="1"/>
  <c r="D61" i="12"/>
  <c r="C61" i="12"/>
  <c r="D57" i="12"/>
  <c r="C57" i="12"/>
  <c r="D56" i="12"/>
  <c r="C56" i="12"/>
  <c r="D44" i="12"/>
  <c r="C44" i="12"/>
  <c r="D43" i="12"/>
  <c r="C43" i="12"/>
  <c r="D34" i="12"/>
  <c r="C34" i="12"/>
  <c r="D31" i="12"/>
  <c r="C31" i="12"/>
  <c r="D25" i="12"/>
  <c r="C25" i="12"/>
  <c r="D24" i="12"/>
  <c r="C24" i="12"/>
  <c r="D17" i="12"/>
  <c r="D7" i="12" s="1"/>
  <c r="D42" i="12" s="1"/>
  <c r="C17" i="12"/>
  <c r="C7" i="12" s="1"/>
  <c r="C42" i="12" s="1"/>
  <c r="D13" i="12"/>
  <c r="C13" i="12"/>
  <c r="D8" i="12"/>
  <c r="C8" i="12"/>
  <c r="D74" i="11"/>
  <c r="C74" i="11"/>
  <c r="D72" i="11"/>
  <c r="C72" i="11"/>
  <c r="D65" i="11"/>
  <c r="C65" i="11"/>
  <c r="D62" i="11"/>
  <c r="D76" i="11" s="1"/>
  <c r="C62" i="11"/>
  <c r="C76" i="11" s="1"/>
  <c r="D53" i="11"/>
  <c r="C53" i="11"/>
  <c r="D50" i="11"/>
  <c r="C50" i="11"/>
  <c r="D49" i="11"/>
  <c r="C49" i="11"/>
  <c r="D46" i="11"/>
  <c r="C46" i="11"/>
  <c r="C45" i="11"/>
  <c r="D42" i="11"/>
  <c r="C42" i="11"/>
  <c r="D41" i="11"/>
  <c r="C41" i="11"/>
  <c r="D32" i="11"/>
  <c r="C32" i="11"/>
  <c r="D28" i="11"/>
  <c r="C28" i="11"/>
  <c r="D26" i="11"/>
  <c r="C26" i="11"/>
  <c r="C40" i="11" s="1"/>
  <c r="D19" i="11"/>
  <c r="D7" i="11" s="1"/>
  <c r="C19" i="11"/>
  <c r="D15" i="11"/>
  <c r="C15" i="11"/>
  <c r="D12" i="11"/>
  <c r="C12" i="11"/>
  <c r="D11" i="11"/>
  <c r="D8" i="11"/>
  <c r="C8" i="11"/>
  <c r="C7" i="11"/>
  <c r="D58" i="25"/>
  <c r="C58" i="25"/>
  <c r="D52" i="25"/>
  <c r="C52" i="25"/>
  <c r="D49" i="25"/>
  <c r="C49" i="25"/>
  <c r="D39" i="25"/>
  <c r="C39" i="25"/>
  <c r="D37" i="25"/>
  <c r="C37" i="25"/>
  <c r="D25" i="25"/>
  <c r="C25" i="25"/>
  <c r="D24" i="25"/>
  <c r="D63" i="25" s="1"/>
  <c r="C24" i="25"/>
  <c r="C63" i="25" s="1"/>
  <c r="D15" i="25"/>
  <c r="C15" i="25"/>
  <c r="D12" i="25"/>
  <c r="C12" i="25"/>
  <c r="D4" i="25"/>
  <c r="D23" i="25" s="1"/>
  <c r="C4" i="25"/>
  <c r="C23" i="25" s="1"/>
  <c r="D58" i="30"/>
  <c r="C58" i="30"/>
  <c r="D52" i="30"/>
  <c r="C52" i="30"/>
  <c r="D49" i="30"/>
  <c r="C49" i="30"/>
  <c r="D39" i="30"/>
  <c r="C39" i="30"/>
  <c r="D37" i="30"/>
  <c r="C37" i="30"/>
  <c r="D25" i="30"/>
  <c r="C25" i="30"/>
  <c r="D24" i="30"/>
  <c r="D63" i="30" s="1"/>
  <c r="C24" i="30"/>
  <c r="C63" i="30" s="1"/>
  <c r="D15" i="30"/>
  <c r="C15" i="30"/>
  <c r="D12" i="30"/>
  <c r="C12" i="30"/>
  <c r="D4" i="30"/>
  <c r="D23" i="30" s="1"/>
  <c r="C4" i="30"/>
  <c r="C23" i="30" s="1"/>
  <c r="D58" i="6"/>
  <c r="C58" i="6"/>
  <c r="D52" i="6"/>
  <c r="D49" i="6" s="1"/>
  <c r="D63" i="6" s="1"/>
  <c r="C52" i="6"/>
  <c r="C49" i="6" s="1"/>
  <c r="C63" i="6" s="1"/>
  <c r="D39" i="6"/>
  <c r="C39" i="6"/>
  <c r="D37" i="6"/>
  <c r="C37" i="6"/>
  <c r="D25" i="6"/>
  <c r="C25" i="6"/>
  <c r="D24" i="6"/>
  <c r="C24" i="6"/>
  <c r="D15" i="6"/>
  <c r="C15" i="6"/>
  <c r="D12" i="6"/>
  <c r="D23" i="6" s="1"/>
  <c r="C12" i="6"/>
  <c r="C23" i="6" s="1"/>
  <c r="D4" i="6"/>
  <c r="C4" i="6"/>
  <c r="D58" i="8"/>
  <c r="C58" i="8"/>
  <c r="D52" i="8"/>
  <c r="C52" i="8"/>
  <c r="D49" i="8"/>
  <c r="C49" i="8"/>
  <c r="D39" i="8"/>
  <c r="C39" i="8"/>
  <c r="D37" i="8"/>
  <c r="C37" i="8"/>
  <c r="D25" i="8"/>
  <c r="C25" i="8"/>
  <c r="D24" i="8"/>
  <c r="D63" i="8" s="1"/>
  <c r="C24" i="8"/>
  <c r="C63" i="8" s="1"/>
  <c r="D15" i="8"/>
  <c r="C15" i="8"/>
  <c r="D12" i="8"/>
  <c r="C12" i="8"/>
  <c r="D4" i="8"/>
  <c r="D23" i="8" s="1"/>
  <c r="C4" i="8"/>
  <c r="C23" i="8" s="1"/>
  <c r="D58" i="7"/>
  <c r="C58" i="7"/>
  <c r="D52" i="7"/>
  <c r="D49" i="7" s="1"/>
  <c r="D63" i="7" s="1"/>
  <c r="C52" i="7"/>
  <c r="C49" i="7" s="1"/>
  <c r="C63" i="7" s="1"/>
  <c r="D39" i="7"/>
  <c r="C39" i="7"/>
  <c r="D37" i="7"/>
  <c r="C37" i="7"/>
  <c r="D25" i="7"/>
  <c r="C25" i="7"/>
  <c r="D24" i="7"/>
  <c r="C24" i="7"/>
  <c r="D15" i="7"/>
  <c r="C15" i="7"/>
  <c r="D12" i="7"/>
  <c r="D23" i="7" s="1"/>
  <c r="C12" i="7"/>
  <c r="C23" i="7" s="1"/>
  <c r="D4" i="7"/>
  <c r="C4" i="7"/>
  <c r="D58" i="5"/>
  <c r="C58" i="5"/>
  <c r="D52" i="5"/>
  <c r="C52" i="5"/>
  <c r="D49" i="5"/>
  <c r="C49" i="5"/>
  <c r="D39" i="5"/>
  <c r="C39" i="5"/>
  <c r="D37" i="5"/>
  <c r="C37" i="5"/>
  <c r="D25" i="5"/>
  <c r="C25" i="5"/>
  <c r="D24" i="5"/>
  <c r="D63" i="5" s="1"/>
  <c r="C24" i="5"/>
  <c r="C63" i="5" s="1"/>
  <c r="D15" i="5"/>
  <c r="C15" i="5"/>
  <c r="D12" i="5"/>
  <c r="C12" i="5"/>
  <c r="D4" i="5"/>
  <c r="D23" i="5" s="1"/>
  <c r="C4" i="5"/>
  <c r="C23" i="5" s="1"/>
  <c r="D83" i="2"/>
  <c r="C83" i="2"/>
  <c r="D77" i="2"/>
  <c r="C77" i="2"/>
  <c r="D73" i="2"/>
  <c r="C73" i="2"/>
  <c r="D71" i="2"/>
  <c r="C71" i="2"/>
  <c r="D61" i="2"/>
  <c r="C61" i="2"/>
  <c r="D57" i="2"/>
  <c r="C57" i="2"/>
  <c r="D56" i="2"/>
  <c r="C56" i="2"/>
  <c r="D44" i="2"/>
  <c r="D43" i="2" s="1"/>
  <c r="D88" i="2" s="1"/>
  <c r="C44" i="2"/>
  <c r="C43" i="2" s="1"/>
  <c r="C88" i="2" s="1"/>
  <c r="D34" i="2"/>
  <c r="C34" i="2"/>
  <c r="D31" i="2"/>
  <c r="C31" i="2"/>
  <c r="D25" i="2"/>
  <c r="C25" i="2"/>
  <c r="D24" i="2"/>
  <c r="C24" i="2"/>
  <c r="D17" i="2"/>
  <c r="C17" i="2"/>
  <c r="D13" i="2"/>
  <c r="D7" i="2" s="1"/>
  <c r="D42" i="2" s="1"/>
  <c r="C13" i="2"/>
  <c r="C7" i="2" s="1"/>
  <c r="C42" i="2" s="1"/>
  <c r="D8" i="2"/>
  <c r="C8" i="2"/>
  <c r="D83" i="23"/>
  <c r="C83" i="23"/>
  <c r="D77" i="23"/>
  <c r="D71" i="23" s="1"/>
  <c r="D88" i="23" s="1"/>
  <c r="C77" i="23"/>
  <c r="C71" i="23" s="1"/>
  <c r="C88" i="23" s="1"/>
  <c r="D73" i="23"/>
  <c r="C73" i="23"/>
  <c r="D61" i="23"/>
  <c r="C61" i="23"/>
  <c r="D57" i="23"/>
  <c r="C57" i="23"/>
  <c r="D56" i="23"/>
  <c r="C56" i="23"/>
  <c r="D44" i="23"/>
  <c r="C44" i="23"/>
  <c r="D43" i="23"/>
  <c r="C43" i="23"/>
  <c r="D34" i="23"/>
  <c r="C34" i="23"/>
  <c r="D31" i="23"/>
  <c r="C31" i="23"/>
  <c r="D25" i="23"/>
  <c r="C25" i="23"/>
  <c r="D24" i="23"/>
  <c r="C24" i="23"/>
  <c r="D17" i="23"/>
  <c r="C17" i="23"/>
  <c r="D13" i="23"/>
  <c r="C13" i="23"/>
  <c r="D8" i="23"/>
  <c r="C8" i="23"/>
  <c r="D7" i="23"/>
  <c r="D42" i="23" s="1"/>
  <c r="C7" i="23"/>
  <c r="C42" i="23" s="1"/>
  <c r="D63" i="9"/>
  <c r="C63" i="9"/>
  <c r="D58" i="9"/>
  <c r="C58" i="9"/>
  <c r="D52" i="9"/>
  <c r="C52" i="9"/>
  <c r="D49" i="9"/>
  <c r="C49" i="9"/>
  <c r="D39" i="9"/>
  <c r="C39" i="9"/>
  <c r="D37" i="9"/>
  <c r="C37" i="9"/>
  <c r="D25" i="9"/>
  <c r="C25" i="9"/>
  <c r="D24" i="9"/>
  <c r="C24" i="9"/>
  <c r="D23" i="9"/>
  <c r="C23" i="9"/>
  <c r="D15" i="9"/>
  <c r="C15" i="9"/>
  <c r="D12" i="9"/>
  <c r="C12" i="9"/>
  <c r="D4" i="9"/>
  <c r="C4" i="9"/>
  <c r="D83" i="29"/>
  <c r="D71" i="29" s="1"/>
  <c r="C83" i="29"/>
  <c r="D77" i="29"/>
  <c r="C77" i="29"/>
  <c r="D73" i="29"/>
  <c r="C73" i="29"/>
  <c r="C71" i="29"/>
  <c r="D61" i="29"/>
  <c r="C61" i="29"/>
  <c r="D57" i="29"/>
  <c r="C57" i="29"/>
  <c r="D56" i="29"/>
  <c r="C56" i="29"/>
  <c r="D44" i="29"/>
  <c r="D43" i="29" s="1"/>
  <c r="C44" i="29"/>
  <c r="C43" i="29" s="1"/>
  <c r="C88" i="29" s="1"/>
  <c r="D34" i="29"/>
  <c r="C34" i="29"/>
  <c r="D31" i="29"/>
  <c r="C31" i="29"/>
  <c r="D25" i="29"/>
  <c r="C25" i="29"/>
  <c r="D24" i="29"/>
  <c r="C24" i="29"/>
  <c r="D17" i="29"/>
  <c r="C17" i="29"/>
  <c r="D13" i="29"/>
  <c r="C13" i="29"/>
  <c r="C7" i="29" s="1"/>
  <c r="C42" i="29" s="1"/>
  <c r="D8" i="29"/>
  <c r="D7" i="29" s="1"/>
  <c r="D42" i="29" s="1"/>
  <c r="C8" i="29"/>
  <c r="C88" i="28" l="1"/>
  <c r="D40" i="11"/>
  <c r="D88" i="29"/>
</calcChain>
</file>

<file path=xl/sharedStrings.xml><?xml version="1.0" encoding="utf-8"?>
<sst xmlns="http://schemas.openxmlformats.org/spreadsheetml/2006/main" count="2179" uniqueCount="279">
  <si>
    <t>BALANCE DE SITUACIÓN</t>
  </si>
  <si>
    <t>EMPRESAS Y ENTES PÚBLICOS DE LA COMUNIDAD DE MADRID</t>
  </si>
  <si>
    <t xml:space="preserve"> </t>
  </si>
  <si>
    <t>AGENCIA PARA LA ADMINISTRACIÓN DIGITAL DE LA COMUNIDAD DE MADRID</t>
  </si>
  <si>
    <t>ALCALINGUA – UNIVERSIDAD DE ALCALÁ, S.R.L.</t>
  </si>
  <si>
    <t>AGENCIA MADRILEÑA PARA EL APOYO A LAS PERSONAS ADULTAS CON DISCAPACIDAD_AMAPAD</t>
  </si>
  <si>
    <t>CANAL EXTENSIA, S.A.</t>
  </si>
  <si>
    <t>CANAL GESTIÓN LANZAROTE, S.A.U.</t>
  </si>
  <si>
    <t>CANAL DE ISABEL II</t>
  </si>
  <si>
    <t>CANAL DE ISABEL II, S.A.</t>
  </si>
  <si>
    <t>CIUDAD RESIDENCIAL UNIVERSITARIA, S.A. (CRUSA)</t>
  </si>
  <si>
    <t>MADRID, CULTURA Y TURISMO, S.A.U. (TURMADRID)</t>
  </si>
  <si>
    <t>METRO DE MADRID, S.A.</t>
  </si>
  <si>
    <t>RADIO TELEVISIÓN MADRID, S.A.U (RTVM)</t>
  </si>
  <si>
    <t>UNIVERSITAS XXI, SOLUCIONES Y TECNOLOGIA PARA LA UNIVERSIDAD, S.A. (OCUSA)</t>
  </si>
  <si>
    <t>EMPRESA PÚBLICA HOSPITAL UNIVERSITARIO DE FUENLABRADA</t>
  </si>
  <si>
    <t>FUNDACIÓN HOSPITAL UNIVERSITARIO ALCORCÓN</t>
  </si>
  <si>
    <t>AGENCIA CIBERSEGURIDAD DE LA CM</t>
  </si>
  <si>
    <t>AGENCIA LOGÍSTICA DE LA COMUNIDAD DE MADRID, S.A. (CENTRO DE TRANSPORTES DE COSLADA, S.A.)</t>
  </si>
  <si>
    <t>Trimestre II_2025</t>
  </si>
  <si>
    <t xml:space="preserve">CUADRO D1: Cuestionario de información contable normalizada para sociedades, fundaciones, consorcios y demás entidades públicas sujetas, según su normativa específica, al Plan General de Contabilidad de la empresa española o a alguna de sus adaptaciones sectoriales. BALANCE Unidad: todo el cuestionario debe completarse en miles de euros sin decimales </t>
  </si>
  <si>
    <t>(miles de euros)</t>
  </si>
  <si>
    <t/>
  </si>
  <si>
    <t>BALANCE</t>
  </si>
  <si>
    <t>ACTIVO</t>
  </si>
  <si>
    <t>T</t>
  </si>
  <si>
    <t>T-1</t>
  </si>
  <si>
    <t>A) ACTIVO NO CORRIENTE</t>
  </si>
  <si>
    <t>I. Inmovilizado intangible.</t>
  </si>
  <si>
    <t>200, 201, (2801), (2901)</t>
  </si>
  <si>
    <t>Desarrollo</t>
  </si>
  <si>
    <t>206, (2806), (2906)</t>
  </si>
  <si>
    <t>Aplicaciones Informáticas</t>
  </si>
  <si>
    <t>Anticipos</t>
  </si>
  <si>
    <t>202, 203, 204, 205, (2802), (2803), (2805), (2902), (2903), (2905)</t>
  </si>
  <si>
    <t>Resto del Inmovilizado Intangible</t>
  </si>
  <si>
    <t>II. Inmovilizado material</t>
  </si>
  <si>
    <t>210, (2910)</t>
  </si>
  <si>
    <t>Terrenos</t>
  </si>
  <si>
    <t>211, 212, 213, 214, 215, 216, 217, 218, 219, 230, 231, 232, 233, 237, (281), (2911), (2912), (2913), (2914), (2915), (2916), (2917), (2918), (2919)</t>
  </si>
  <si>
    <t>Resto del Inmovilizado material</t>
  </si>
  <si>
    <t>III. Inversiones inmobiliarias.</t>
  </si>
  <si>
    <t>220, (2920)</t>
  </si>
  <si>
    <t>221, (282), (2921)</t>
  </si>
  <si>
    <t>Construcciones</t>
  </si>
  <si>
    <t>2403, 2404, 2413, 2414, 2423, 2424, (2493), (2494), (293), (2943), (2944), (2953), (2954)</t>
  </si>
  <si>
    <t>IV. Inversiones en empresas del grupo y asociadas a largo plazo.</t>
  </si>
  <si>
    <t>2405, 2415, 2425, 250, 251, 252, 253, 254, 255, 258, 26, (2495), (259), (2945), (2955), (297), (298)</t>
  </si>
  <si>
    <t>V. Inversiones financieras a largo plazo.</t>
  </si>
  <si>
    <t>VI. Activos por impuesto diferido.</t>
  </si>
  <si>
    <t>NECA 6º, 8</t>
  </si>
  <si>
    <t>VII. Deudores comerciales no corrientes</t>
  </si>
  <si>
    <t>B) ACTIVO CORRIENTE</t>
  </si>
  <si>
    <t>I. Activos no corrientes mantenidos para la venta.</t>
  </si>
  <si>
    <t xml:space="preserve">Inmovilizado </t>
  </si>
  <si>
    <t>580, (5990)</t>
  </si>
  <si>
    <t>Resto de Inmovilizado</t>
  </si>
  <si>
    <t>581, 582, (5991), (5992)</t>
  </si>
  <si>
    <t>Inversiones financieras</t>
  </si>
  <si>
    <t>583, 584, (5993), (5994)</t>
  </si>
  <si>
    <t>Existencias y otros activos</t>
  </si>
  <si>
    <t>II. Existencias.</t>
  </si>
  <si>
    <t>30, 31, 32, 33, 34, 35, 36,  (39)</t>
  </si>
  <si>
    <t>Existencias</t>
  </si>
  <si>
    <t>III. Deudores comerciales y otras cuentas a cobrar.</t>
  </si>
  <si>
    <t>430, 431, 432, 433, 434,435, 436,
 (437), (490), (4933), (4934), (4935)</t>
  </si>
  <si>
    <t>Clientes por ventas y prestaciones de servicios</t>
  </si>
  <si>
    <t>Accionistas (socios) por desembolsos exigidos</t>
  </si>
  <si>
    <t>44, 460, 470, 471, 472, 544, 5531, 5533</t>
  </si>
  <si>
    <t>Otros deudores</t>
  </si>
  <si>
    <t>5303, 5304, 5313, 5314, 5323, 5324, 5333, 5334, 5343, 5344, 5353, 5354, 5523, 5524, (5393), (5394), (593), (5943), (5944), (5953), (5954)</t>
  </si>
  <si>
    <t>IV. Inversiones en empresas del grupo y asociadas a corto plazo.</t>
  </si>
  <si>
    <t>5305, 5315, 5325, 5335, 5345, 5355, 540, 541, 542, 543, 545, 546, 547, 548, 551, 5525, 5590, 5593, 565, 566, (5395), (549), (5945), (5955), (597), (59</t>
  </si>
  <si>
    <t>V. Inversiones financieras a corto plazo.</t>
  </si>
  <si>
    <t>480, 567</t>
  </si>
  <si>
    <t>VI. Periodificciones a corto plazo.</t>
  </si>
  <si>
    <t>VII. Efectivo y otros activos líquidos equivalentes.</t>
  </si>
  <si>
    <t>TOTAL ACTIVO (A+B)</t>
  </si>
  <si>
    <t>A) PATRIMONIO NETO</t>
  </si>
  <si>
    <t>A-1) Fondos propios.</t>
  </si>
  <si>
    <t>100, 101, 102,
 (1030), (1040)</t>
  </si>
  <si>
    <t>I.  Capital</t>
  </si>
  <si>
    <t>II.  Prima de emisión.</t>
  </si>
  <si>
    <t>112, 113, 114,
 115, 119</t>
  </si>
  <si>
    <t>III. Reservas.</t>
  </si>
  <si>
    <t>(108), (109)</t>
  </si>
  <si>
    <t>IV. (Acciones y participaciones en patrimonio propias).</t>
  </si>
  <si>
    <t>120, (121)</t>
  </si>
  <si>
    <t>V.  Resultado de ejercicios anteriores.</t>
  </si>
  <si>
    <t>VI.  Otras aportaciones de socios.</t>
  </si>
  <si>
    <t>VII.  Resultado de ejercicio</t>
  </si>
  <si>
    <t>((557))</t>
  </si>
  <si>
    <t>VIII. (Dividendo a cuenta).</t>
  </si>
  <si>
    <t>IX.  Otros instrumentos de patrimonio neto.</t>
  </si>
  <si>
    <t>133, 1340, 137</t>
  </si>
  <si>
    <t>A.2) Ajustes por cambio de valor.</t>
  </si>
  <si>
    <t>130, 131, 132</t>
  </si>
  <si>
    <t>A.3) Subvenciones, donaciones y legados recibidos.</t>
  </si>
  <si>
    <t>B) PASIVO NO CORRIENTE.</t>
  </si>
  <si>
    <t>I. Provisiones a largo plazo</t>
  </si>
  <si>
    <t>Provisión por retribuciones al personal</t>
  </si>
  <si>
    <t>Provisión por desmantelamiento, retiro o rehabilitación del inmovilizado</t>
  </si>
  <si>
    <t>141, 142, 145, 146, 147</t>
  </si>
  <si>
    <t>Otras provisiones</t>
  </si>
  <si>
    <t>II. Deudas a largo plazo.</t>
  </si>
  <si>
    <t>177, 178, 179</t>
  </si>
  <si>
    <t>Obligaciones y otros valores negociables</t>
  </si>
  <si>
    <t>1605, 170</t>
  </si>
  <si>
    <t>Deudas con entidades de crédito.</t>
  </si>
  <si>
    <t>1625, 174</t>
  </si>
  <si>
    <t>Acreedores por arrendamiento financiero.</t>
  </si>
  <si>
    <t>1615, 1635, 171, 172, 173, 175, 176, 180, 185, 189</t>
  </si>
  <si>
    <t>Otras deudas a largo plazo.</t>
  </si>
  <si>
    <t>1603, 1604, 1613, 1614, 1623, 1624, 1633, 1634</t>
  </si>
  <si>
    <t>III. Deudas con empresas del grupo y asociadas a largo plazo.</t>
  </si>
  <si>
    <t>479</t>
  </si>
  <si>
    <t>IV. Pasivos por impuesto diferido.</t>
  </si>
  <si>
    <t>181</t>
  </si>
  <si>
    <t>V. Periodificaciones a largo plazo.</t>
  </si>
  <si>
    <t>NECA 6º, 16</t>
  </si>
  <si>
    <t>VI. Acreedores comerciales no corrientes</t>
  </si>
  <si>
    <t>15; NECA 6º, 17</t>
  </si>
  <si>
    <t>VII. Deuda con características especiales a largo plazo</t>
  </si>
  <si>
    <t>C) PASIVO CORRIENTE</t>
  </si>
  <si>
    <t>585, 586, 587, 588, 589</t>
  </si>
  <si>
    <t>I. Pasivos vinculados con activos no corrientes mantenidos para la venta.</t>
  </si>
  <si>
    <t>II. Provisiones a corto plazo.</t>
  </si>
  <si>
    <t>499,  5291, 5292, 5294, 5296, 5297</t>
  </si>
  <si>
    <t>III. Deudas a corto plazo.</t>
  </si>
  <si>
    <t>500, 501, 505, 506</t>
  </si>
  <si>
    <t>5105, 520, 527</t>
  </si>
  <si>
    <t>5125, 524</t>
  </si>
  <si>
    <t>194, 509, 5115, 5135, 5145, 521, 522, 523, 525, 526, 528, 551, 5525, 5530, 5532, 555, 5565, 5566, 5595, 5598, 560, 561, 569, (1034), (1044), (190), (1</t>
  </si>
  <si>
    <t>Otras deudas a corto plazo.</t>
  </si>
  <si>
    <t>5103, 5104, 5113,5114, 5123, 5124, 5133, 5134, 5143, 5144, 5523, 5524, 5563, 5564</t>
  </si>
  <si>
    <t>IV. Deudas con empresas del grupo y asociadas a corto plazo.</t>
  </si>
  <si>
    <t>V. Acreedores comerciales y otras cuentas a pagar.</t>
  </si>
  <si>
    <t>400, 401, 403, 404, 405, (406)</t>
  </si>
  <si>
    <t>Proveedores.</t>
  </si>
  <si>
    <t>41, 438, 465, 466, 475, 476, 477</t>
  </si>
  <si>
    <t>Otros acreedores.</t>
  </si>
  <si>
    <t>485, 568</t>
  </si>
  <si>
    <t>VI. Periodificaciones a corto plazo</t>
  </si>
  <si>
    <t>502, 507; NECA 6º, 17</t>
  </si>
  <si>
    <t>VII. Deuda con características especiales a corto plazo</t>
  </si>
  <si>
    <t>TOTAL PATRIMONIO NETO Y PASIVO (A+B+C)</t>
  </si>
  <si>
    <t xml:space="preserve">  </t>
  </si>
  <si>
    <t xml:space="preserve">  BALANCE</t>
  </si>
  <si>
    <t xml:space="preserve">  ACTIVO</t>
  </si>
  <si>
    <t xml:space="preserve">  A) ACTIVO NO CORRIENTE</t>
  </si>
  <si>
    <t>200, 201, 202, 203, 204, 205, 206, (2801), (2802), (2803), (2805), (2806), (2901), (2902), (2903), (2905), (2906)</t>
  </si>
  <si>
    <t>210, 211, 212, 213, 214, 215, 216, 217, 218, 219, 230, 231, 232, 233, 237, (281), (2910), (2911), (2912), (2913), (2914), (2915), (2916), (2917), (2918), (2919)</t>
  </si>
  <si>
    <t>220, 221, (282), (2920), (2921)</t>
  </si>
  <si>
    <t>NECA 6Âº, 8</t>
  </si>
  <si>
    <t xml:space="preserve">  B) ACTIVO CORRIENTE</t>
  </si>
  <si>
    <t>580, 581, 582, 583, 584, (5990), (5991), (5992), (5993), (5994)</t>
  </si>
  <si>
    <t>430, 431, 432, 433, 434,435, 436,  (437), (490), (4933), (4934), (4935)</t>
  </si>
  <si>
    <t xml:space="preserve">    .Clientes por ventas y prestaciones de servicios</t>
  </si>
  <si>
    <t xml:space="preserve">    .Accionistas (socios) por desembolsos exigidos</t>
  </si>
  <si>
    <t xml:space="preserve">    .Otros deudores</t>
  </si>
  <si>
    <t xml:space="preserve">  A) PATRIMONIO NETO</t>
  </si>
  <si>
    <t>100, 101, 102,  (1030), (1040)</t>
  </si>
  <si>
    <t xml:space="preserve">    .I.  Capital</t>
  </si>
  <si>
    <t xml:space="preserve">    .II.  Prima de emisión.</t>
  </si>
  <si>
    <t>112, 113, 114,  115, 119</t>
  </si>
  <si>
    <t xml:space="preserve">    .III. Reservas.</t>
  </si>
  <si>
    <t xml:space="preserve">    .IV. (Acciones y participaciones en patrimonio propias).</t>
  </si>
  <si>
    <t xml:space="preserve">    .V.  Resultado de ejercicios anteriores.</t>
  </si>
  <si>
    <t xml:space="preserve">    .VI.  Otras aportaciones de socios.</t>
  </si>
  <si>
    <t xml:space="preserve">    .VII.  Resultado de ejercicio</t>
  </si>
  <si>
    <t xml:space="preserve">    .VIII. (Dividendo a cuenta).</t>
  </si>
  <si>
    <t xml:space="preserve">    .IX.  Otros instrumentos de patrimonio neto.</t>
  </si>
  <si>
    <t xml:space="preserve">  B) PASIVO NO CORRIENTE.</t>
  </si>
  <si>
    <t xml:space="preserve">    .Obligaciones y otros valores negociables</t>
  </si>
  <si>
    <t xml:space="preserve">    .Deudas con entidades de crédito.</t>
  </si>
  <si>
    <t xml:space="preserve">    .Acreedores por arrendamiento financiero.</t>
  </si>
  <si>
    <t xml:space="preserve">    .Otras deudas a largo plazo.</t>
  </si>
  <si>
    <t>NECA 6Âº, 16</t>
  </si>
  <si>
    <t>15; NECA 6Âº, 17</t>
  </si>
  <si>
    <t xml:space="preserve">  C) PASIVO CORRIENTE</t>
  </si>
  <si>
    <t xml:space="preserve">    .Otras deudas a corto plazo.</t>
  </si>
  <si>
    <t xml:space="preserve">    .Proveedores.</t>
  </si>
  <si>
    <t xml:space="preserve">    .Otros acreedores.</t>
  </si>
  <si>
    <t>502, 507; NECA 6Âº, 17</t>
  </si>
  <si>
    <t>NOTA: En la primera columna (T) deben figurar los datos acumulados relativos al mes anterior del año de referencia. En la segunda columna (T-1) siempre deben figurar los datos a 31 de diciembre del año anterior</t>
  </si>
  <si>
    <t>2T 2025</t>
  </si>
  <si>
    <t>4T - 2024</t>
  </si>
  <si>
    <t>Junio 2025</t>
  </si>
  <si>
    <t>Diciembre 2024</t>
  </si>
  <si>
    <t xml:space="preserve">  B) PASIVO NO CORRIENTE</t>
  </si>
  <si>
    <t xml:space="preserve"> CUADRO G1: BALANCE</t>
  </si>
  <si>
    <t xml:space="preserve">   </t>
  </si>
  <si>
    <t>201, (2801), (2901)</t>
  </si>
  <si>
    <t xml:space="preserve">    .    .Desarrollo</t>
  </si>
  <si>
    <t xml:space="preserve">    .    .Aplicaciones Informáticas</t>
  </si>
  <si>
    <t>202, (2802), (2902), 203, (2803), (2903), 204, 207, (2807), (2907), 205, 209, (2805), (2830), (2905)</t>
  </si>
  <si>
    <t xml:space="preserve">    .    .Resto del Inmovilizado Intangible</t>
  </si>
  <si>
    <t>II. Bienes del patrimonio Histórico</t>
  </si>
  <si>
    <t>249</t>
  </si>
  <si>
    <t xml:space="preserve">    .    .Anticipos</t>
  </si>
  <si>
    <t>240, (2990), 241, (2991), 242, (2992), 243, (2993), 244, (2994)</t>
  </si>
  <si>
    <t xml:space="preserve">    .    .Resto de bienes del Patrimonio Histórico</t>
  </si>
  <si>
    <t>III. Inmobilizado material.</t>
  </si>
  <si>
    <t xml:space="preserve">    .    .Terrenos</t>
  </si>
  <si>
    <t>239</t>
  </si>
  <si>
    <t>211, (2811), (2831), (2911), 212, 213, 214, 215, 216, 217, 218, 219, (2812), (2813), (2814), (2815), (2816), (2817), (2818), (2819), (2912)</t>
  </si>
  <si>
    <t xml:space="preserve">    .    . Resto del inmovilizado material</t>
  </si>
  <si>
    <t>IV. Inversiones inmobiliarias</t>
  </si>
  <si>
    <t xml:space="preserve">    .    . Terrenos</t>
  </si>
  <si>
    <t>221,(282), (2921), (2832)</t>
  </si>
  <si>
    <t xml:space="preserve">    .    . Construcciones</t>
  </si>
  <si>
    <t>2503, 2504, (2593), (2594), (293), 2523, 2524, (2953), (2954), 2513, 2514, (2943), (2944)</t>
  </si>
  <si>
    <t>V. Inversiones en empresas del grupo y asociadas a largo plazo</t>
  </si>
  <si>
    <t>2505, (2595), 260, (269), 2525, 262, 263, 264, (2955), (298), 2515, 261, (297), (2945), 265, 268, 27</t>
  </si>
  <si>
    <t>VI. Inversiones financieras a largo plazo</t>
  </si>
  <si>
    <t>474</t>
  </si>
  <si>
    <t>VII. Activos por impuesto diferido</t>
  </si>
  <si>
    <t>NECA 5ª 7</t>
  </si>
  <si>
    <t>VIII. Deudores no corrientes</t>
  </si>
  <si>
    <t xml:space="preserve">    B) ACTIVO CORRIENTE</t>
  </si>
  <si>
    <t>NECA 5ª 15 c)</t>
  </si>
  <si>
    <t>30, (390), 31, 32, (391), (392), 33, 34, (393), (394), 35, (395), 36, (396)</t>
  </si>
  <si>
    <t xml:space="preserve">    .    .Existencias</t>
  </si>
  <si>
    <t>407</t>
  </si>
  <si>
    <t>447, 448, 495</t>
  </si>
  <si>
    <t>III. Usuarios y otros deudores de la actividad propia</t>
  </si>
  <si>
    <t>IV. Deudores comerciales y otras cuentas a cobrar.</t>
  </si>
  <si>
    <t>430, 431, 432, 435, 436, (437), (490), (4935)</t>
  </si>
  <si>
    <t xml:space="preserve">    .    . Clientes por ventas y prestaciones de servicios</t>
  </si>
  <si>
    <t>558</t>
  </si>
  <si>
    <t xml:space="preserve">    .    . Fundadores por desembolsos exigidos</t>
  </si>
  <si>
    <t>433, 434, (4933), (4934), 440, 441, 446, 449, 5531, 5533, 460, 464, 544, 4709, 4700, 4707, 4708, 471, 472</t>
  </si>
  <si>
    <t xml:space="preserve">    .    . Otros deudores</t>
  </si>
  <si>
    <t>5303, 5304, (5393), (5394), (593), 5323, 5324, 5343, 5344, (5953), (5954), 5313, 5314, 5333, 5334, (5943), (5944), 5353, 5354, 5523, 5524</t>
  </si>
  <si>
    <t>V. Inversiones en empresas del grupo y asociadas a corto plazo</t>
  </si>
  <si>
    <t>5305, 540, (5395), (549), 5325, 5345, 542, 543, 547, (5955), (598), 5315, 5335, 541, 546, (5945), (597), 5590, 5593, 5355, 545, 548, 551</t>
  </si>
  <si>
    <t>VI. Inversiones financieras a corto plazo</t>
  </si>
  <si>
    <t>VII. Periodificaciones a corto plazo</t>
  </si>
  <si>
    <t>57</t>
  </si>
  <si>
    <t>VIII. Efectivo y otros activos liquidos equivalenteso</t>
  </si>
  <si>
    <t xml:space="preserve">    A) PATRIMONIO NETO</t>
  </si>
  <si>
    <t>A.1) Fondos propios.</t>
  </si>
  <si>
    <t>100, 101, (103), (104)</t>
  </si>
  <si>
    <t xml:space="preserve">    .    .I.   Dotación Fundacional</t>
  </si>
  <si>
    <t>111, 113, 114, 115</t>
  </si>
  <si>
    <t xml:space="preserve">    .    .II.  Reresvas</t>
  </si>
  <si>
    <t xml:space="preserve">    .    .III. Excedentes de ejercicios anteriores</t>
  </si>
  <si>
    <t>129</t>
  </si>
  <si>
    <t xml:space="preserve">    .    .IV.  Excedente del ejercicio</t>
  </si>
  <si>
    <t>130, 131, 1320, 1321</t>
  </si>
  <si>
    <t xml:space="preserve">  130, 131, 1320, 1321</t>
  </si>
  <si>
    <t xml:space="preserve">    B) PASIVO NO CORRIENTE.</t>
  </si>
  <si>
    <t>I. Provision a largo plazo</t>
  </si>
  <si>
    <t>140</t>
  </si>
  <si>
    <t xml:space="preserve">    .    .Provisión por prestaciones a largo plazo al personal</t>
  </si>
  <si>
    <t>141, 142, 143, 145, 146</t>
  </si>
  <si>
    <t xml:space="preserve">    .    .Otras provisiones</t>
  </si>
  <si>
    <t>177, 179</t>
  </si>
  <si>
    <t xml:space="preserve">    .    .Obligaciones y otros valores negociables</t>
  </si>
  <si>
    <t xml:space="preserve">    .    .Deudas con entidades de crédito.</t>
  </si>
  <si>
    <t>1625, 174, 170</t>
  </si>
  <si>
    <t xml:space="preserve">    .    .Otras deudas a largo plazo.</t>
  </si>
  <si>
    <t>NECA 5ª 10</t>
  </si>
  <si>
    <t>VI. Acreedores no corrientes</t>
  </si>
  <si>
    <t xml:space="preserve">    C) PASIVO CORRIENTE</t>
  </si>
  <si>
    <t>499, 529</t>
  </si>
  <si>
    <t>500, 505, 506</t>
  </si>
  <si>
    <t xml:space="preserve">    .    .Acreedores por arrendamiento financiero.</t>
  </si>
  <si>
    <t>509, 5115, 5135, 5145, 521, 522, 523, 525, 528, 5525, 5530, 5532, 555, 5565, 5566, 5595, 5598, 560, 561, 569</t>
  </si>
  <si>
    <t xml:space="preserve">    .    .Otras deudas a corto plazo.</t>
  </si>
  <si>
    <t>5103, 5104, 5113, 5114, 5123, 5124, 5133, 5134, 5143, 5144, 5523, 5524, 5563, 5564</t>
  </si>
  <si>
    <t>412</t>
  </si>
  <si>
    <t>V.  Beneficiarios - acreedores</t>
  </si>
  <si>
    <t>VI. Acreedores comerciales y otras cuentas a pagar</t>
  </si>
  <si>
    <t>400, 401, 405, (406)</t>
  </si>
  <si>
    <t xml:space="preserve">    .    .Proveedores.</t>
  </si>
  <si>
    <t>403, 404, 410, 411, 419, 465, 466, 4752, 4750, 4751, 4758, 476, 477, 438</t>
  </si>
  <si>
    <t xml:space="preserve">    .    .Otros acreedores.</t>
  </si>
  <si>
    <t>PLANIFICA MADRID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</si>
</sst>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=0]0.00;###,##0.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indexed="48"/>
      <name val="Verdana"/>
      <family val="2"/>
    </font>
    <font>
      <u/>
      <sz val="11"/>
      <color theme="10"/>
      <name val="Calibri"/>
      <family val="2"/>
      <scheme val="minor"/>
    </font>
    <font>
      <b/>
      <sz val="9"/>
      <color rgb="FF3366FF"/>
      <name val="Verdana"/>
      <family val="2"/>
    </font>
    <font>
      <sz val="9"/>
      <name val="Verdana"/>
      <family val="2"/>
    </font>
    <font>
      <b/>
      <sz val="9"/>
      <color rgb="FF000000"/>
      <name val="Verdana"/>
      <family val="2"/>
    </font>
    <font>
      <b/>
      <sz val="10"/>
      <color rgb="FF000000"/>
      <name val="Verdana"/>
      <family val="2"/>
    </font>
    <font>
      <b/>
      <sz val="9"/>
      <name val="Verdana"/>
      <family val="2"/>
    </font>
    <font>
      <b/>
      <sz val="10"/>
      <color indexed="48"/>
      <name val="Verdana"/>
      <family val="2"/>
    </font>
    <font>
      <b/>
      <sz val="16"/>
      <color indexed="48"/>
      <name val="Verdana"/>
      <family val="2"/>
    </font>
    <font>
      <b/>
      <sz val="10"/>
      <name val="Verdana"/>
      <family val="2"/>
    </font>
    <font>
      <sz val="1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color theme="1"/>
      <name val="Verdana"/>
      <family val="2"/>
    </font>
  </fonts>
  <fills count="1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EAF3FA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99CCFF"/>
        <bgColor rgb="FF000000"/>
      </patternFill>
    </fill>
    <fill>
      <patternFill patternType="solid">
        <fgColor rgb="FFCCFFCC"/>
      </patternFill>
    </fill>
    <fill>
      <patternFill patternType="solid">
        <fgColor rgb="FFA6CEEC"/>
      </patternFill>
    </fill>
    <fill>
      <patternFill patternType="solid">
        <fgColor rgb="FF99CCFF"/>
      </patternFill>
    </fill>
    <fill>
      <patternFill patternType="solid">
        <fgColor rgb="FFCCFFFF"/>
      </patternFill>
    </fill>
    <fill>
      <patternFill patternType="solid">
        <fgColor rgb="FFFFFFFF"/>
        <bgColor indexed="64"/>
      </patternFill>
    </fill>
    <fill>
      <patternFill patternType="solid">
        <fgColor rgb="FFA6CEEC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 style="medium">
        <color indexed="44"/>
      </left>
      <right/>
      <top style="medium">
        <color indexed="44"/>
      </top>
      <bottom/>
      <diagonal/>
    </border>
    <border>
      <left style="medium">
        <color indexed="44"/>
      </left>
      <right/>
      <top/>
      <bottom/>
      <diagonal/>
    </border>
    <border>
      <left style="medium">
        <color indexed="44"/>
      </left>
      <right/>
      <top/>
      <bottom style="medium">
        <color indexed="44"/>
      </bottom>
      <diagonal/>
    </border>
    <border>
      <left style="medium">
        <color rgb="FF99CCFF"/>
      </left>
      <right style="medium">
        <color rgb="FF99CCFF"/>
      </right>
      <top style="medium">
        <color rgb="FF99CCFF"/>
      </top>
      <bottom style="medium">
        <color rgb="FF99CCFF"/>
      </bottom>
      <diagonal/>
    </border>
    <border>
      <left style="thin">
        <color rgb="FF99CCFF"/>
      </left>
      <right style="thin">
        <color rgb="FF99CCFF"/>
      </right>
      <top style="thin">
        <color rgb="FF99CCFF"/>
      </top>
      <bottom style="thin">
        <color rgb="FF99CCFF"/>
      </bottom>
      <diagonal/>
    </border>
    <border>
      <left style="medium">
        <color rgb="FF99CCFF"/>
      </left>
      <right/>
      <top style="medium">
        <color rgb="FF99CCFF"/>
      </top>
      <bottom style="medium">
        <color rgb="FF99CCFF"/>
      </bottom>
      <diagonal/>
    </border>
    <border>
      <left/>
      <right/>
      <top style="medium">
        <color rgb="FF99CCFF"/>
      </top>
      <bottom style="medium">
        <color rgb="FF99CCFF"/>
      </bottom>
      <diagonal/>
    </border>
    <border>
      <left/>
      <right style="medium">
        <color rgb="FF99CCFF"/>
      </right>
      <top style="medium">
        <color rgb="FF99CCFF"/>
      </top>
      <bottom style="medium">
        <color rgb="FF99CCFF"/>
      </bottom>
      <diagonal/>
    </border>
    <border>
      <left style="medium">
        <color rgb="FF99CCFF"/>
      </left>
      <right/>
      <top/>
      <bottom style="medium">
        <color rgb="FF99CCFF"/>
      </bottom>
      <diagonal/>
    </border>
    <border>
      <left/>
      <right/>
      <top/>
      <bottom style="medium">
        <color rgb="FF99CCFF"/>
      </bottom>
      <diagonal/>
    </border>
    <border>
      <left/>
      <right style="medium">
        <color rgb="FF99CCFF"/>
      </right>
      <top/>
      <bottom style="medium">
        <color rgb="FF99CCFF"/>
      </bottom>
      <diagonal/>
    </border>
    <border>
      <left/>
      <right style="medium">
        <color indexed="44"/>
      </right>
      <top style="medium">
        <color indexed="44"/>
      </top>
      <bottom style="medium">
        <color indexed="44"/>
      </bottom>
      <diagonal/>
    </border>
    <border>
      <left style="medium">
        <color indexed="44"/>
      </left>
      <right style="medium">
        <color indexed="44"/>
      </right>
      <top style="medium">
        <color indexed="44"/>
      </top>
      <bottom style="medium">
        <color indexed="44"/>
      </bottom>
      <diagonal/>
    </border>
  </borders>
  <cellStyleXfs count="9">
    <xf numFmtId="0" fontId="0" fillId="0" borderId="0"/>
    <xf numFmtId="0" fontId="1" fillId="0" borderId="0"/>
    <xf numFmtId="0" fontId="4" fillId="0" borderId="0" applyNumberFormat="0" applyFill="0" applyBorder="0" applyAlignment="0" applyProtection="0"/>
    <xf numFmtId="49" fontId="5" fillId="3" borderId="4">
      <alignment horizontal="center" vertical="center" wrapText="1"/>
      <protection locked="0"/>
    </xf>
    <xf numFmtId="164" fontId="6" fillId="0" borderId="5">
      <alignment horizontal="right" vertical="center" wrapText="1"/>
      <protection locked="0"/>
    </xf>
    <xf numFmtId="4" fontId="7" fillId="6" borderId="5" applyProtection="0">
      <alignment horizontal="left" vertical="center"/>
    </xf>
    <xf numFmtId="49" fontId="6" fillId="5" borderId="5">
      <alignment horizontal="left" vertical="center" wrapText="1"/>
    </xf>
    <xf numFmtId="164" fontId="6" fillId="4" borderId="5">
      <alignment horizontal="right" vertical="center" wrapText="1"/>
    </xf>
    <xf numFmtId="4" fontId="8" fillId="6" borderId="5" applyProtection="0">
      <alignment horizontal="right" vertical="center"/>
    </xf>
  </cellStyleXfs>
  <cellXfs count="63">
    <xf numFmtId="0" fontId="0" fillId="0" borderId="0" xfId="0"/>
    <xf numFmtId="0" fontId="3" fillId="2" borderId="1" xfId="1" applyNumberFormat="1" applyFont="1" applyFill="1" applyBorder="1" applyAlignment="1" applyProtection="1">
      <alignment horizontal="left" vertical="center" wrapText="1"/>
    </xf>
    <xf numFmtId="0" fontId="1" fillId="0" borderId="0" xfId="1"/>
    <xf numFmtId="0" fontId="3" fillId="2" borderId="2" xfId="1" applyNumberFormat="1" applyFont="1" applyFill="1" applyBorder="1" applyAlignment="1" applyProtection="1">
      <alignment horizontal="left" vertical="center" wrapText="1"/>
    </xf>
    <xf numFmtId="0" fontId="3" fillId="2" borderId="3" xfId="1" applyNumberFormat="1" applyFont="1" applyFill="1" applyBorder="1" applyAlignment="1" applyProtection="1">
      <alignment horizontal="left" vertical="center" wrapText="1"/>
    </xf>
    <xf numFmtId="0" fontId="4" fillId="0" borderId="0" xfId="2" applyFill="1"/>
    <xf numFmtId="0" fontId="2" fillId="0" borderId="0" xfId="1" applyFont="1" applyFill="1"/>
    <xf numFmtId="0" fontId="2" fillId="0" borderId="0" xfId="1" applyFont="1"/>
    <xf numFmtId="0" fontId="0" fillId="0" borderId="0" xfId="0" applyAlignment="1">
      <alignment vertical="center"/>
    </xf>
    <xf numFmtId="49" fontId="5" fillId="3" borderId="4" xfId="3">
      <alignment horizontal="center" vertical="center" wrapText="1"/>
      <protection locked="0"/>
    </xf>
    <xf numFmtId="49" fontId="9" fillId="9" borderId="5" xfId="0" applyNumberFormat="1" applyFont="1" applyFill="1" applyBorder="1" applyAlignment="1">
      <alignment vertical="center" wrapText="1"/>
    </xf>
    <xf numFmtId="164" fontId="9" fillId="9" borderId="5" xfId="0" applyNumberFormat="1" applyFont="1" applyFill="1" applyBorder="1" applyAlignment="1">
      <alignment horizontal="right" vertical="center" wrapText="1"/>
    </xf>
    <xf numFmtId="49" fontId="6" fillId="10" borderId="5" xfId="0" applyNumberFormat="1" applyFont="1" applyFill="1" applyBorder="1" applyAlignment="1">
      <alignment vertical="center" wrapText="1"/>
    </xf>
    <xf numFmtId="164" fontId="6" fillId="4" borderId="5" xfId="7">
      <alignment horizontal="right" vertical="center" wrapText="1"/>
    </xf>
    <xf numFmtId="164" fontId="6" fillId="0" borderId="5" xfId="4">
      <alignment horizontal="right" vertical="center" wrapText="1"/>
      <protection locked="0"/>
    </xf>
    <xf numFmtId="49" fontId="9" fillId="7" borderId="5" xfId="0" applyNumberFormat="1" applyFont="1" applyFill="1" applyBorder="1" applyAlignment="1">
      <alignment vertical="center" wrapText="1"/>
    </xf>
    <xf numFmtId="49" fontId="5" fillId="7" borderId="5" xfId="0" applyNumberFormat="1" applyFont="1" applyFill="1" applyBorder="1" applyAlignment="1">
      <alignment vertical="center" wrapText="1"/>
    </xf>
    <xf numFmtId="164" fontId="9" fillId="7" borderId="5" xfId="0" applyNumberFormat="1" applyFont="1" applyFill="1" applyBorder="1" applyAlignment="1">
      <alignment horizontal="right" vertical="center" wrapText="1"/>
    </xf>
    <xf numFmtId="49" fontId="6" fillId="10" borderId="5" xfId="0" applyNumberFormat="1" applyFont="1" applyFill="1" applyBorder="1" applyAlignment="1">
      <alignment vertical="center"/>
    </xf>
    <xf numFmtId="49" fontId="9" fillId="7" borderId="5" xfId="0" applyNumberFormat="1" applyFont="1" applyFill="1" applyBorder="1" applyAlignment="1">
      <alignment vertical="center"/>
    </xf>
    <xf numFmtId="49" fontId="5" fillId="7" borderId="5" xfId="0" applyNumberFormat="1" applyFont="1" applyFill="1" applyBorder="1" applyAlignment="1">
      <alignment vertical="center"/>
    </xf>
    <xf numFmtId="164" fontId="9" fillId="7" borderId="5" xfId="0" applyNumberFormat="1" applyFont="1" applyFill="1" applyBorder="1" applyAlignment="1">
      <alignment horizontal="right" vertical="center"/>
    </xf>
    <xf numFmtId="0" fontId="10" fillId="3" borderId="4" xfId="0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 wrapText="1"/>
    </xf>
    <xf numFmtId="14" fontId="10" fillId="3" borderId="4" xfId="0" applyNumberFormat="1" applyFont="1" applyFill="1" applyBorder="1" applyAlignment="1">
      <alignment horizontal="center" vertical="center" wrapText="1"/>
    </xf>
    <xf numFmtId="0" fontId="9" fillId="12" borderId="4" xfId="0" applyFont="1" applyFill="1" applyBorder="1" applyAlignment="1">
      <alignment vertical="center" wrapText="1"/>
    </xf>
    <xf numFmtId="4" fontId="12" fillId="12" borderId="4" xfId="0" applyNumberFormat="1" applyFont="1" applyFill="1" applyBorder="1" applyAlignment="1" applyProtection="1">
      <alignment horizontal="right" vertical="center"/>
      <protection locked="0"/>
    </xf>
    <xf numFmtId="0" fontId="6" fillId="5" borderId="4" xfId="0" applyFont="1" applyFill="1" applyBorder="1" applyAlignment="1">
      <alignment vertical="center" wrapText="1"/>
    </xf>
    <xf numFmtId="4" fontId="0" fillId="0" borderId="4" xfId="0" applyNumberFormat="1" applyBorder="1" applyAlignment="1" applyProtection="1">
      <alignment horizontal="right" vertical="center"/>
      <protection locked="0"/>
    </xf>
    <xf numFmtId="0" fontId="10" fillId="3" borderId="4" xfId="0" applyFont="1" applyFill="1" applyBorder="1" applyAlignment="1">
      <alignment horizontal="left" vertical="center" wrapText="1"/>
    </xf>
    <xf numFmtId="4" fontId="12" fillId="3" borderId="4" xfId="0" applyNumberFormat="1" applyFont="1" applyFill="1" applyBorder="1" applyAlignment="1" applyProtection="1">
      <alignment horizontal="right" vertical="center" wrapText="1"/>
      <protection locked="0"/>
    </xf>
    <xf numFmtId="0" fontId="13" fillId="0" borderId="0" xfId="0" applyFont="1"/>
    <xf numFmtId="49" fontId="10" fillId="3" borderId="4" xfId="0" applyNumberFormat="1" applyFont="1" applyFill="1" applyBorder="1" applyAlignment="1">
      <alignment horizontal="center" vertical="center" wrapText="1"/>
    </xf>
    <xf numFmtId="17" fontId="10" fillId="3" borderId="4" xfId="0" applyNumberFormat="1" applyFont="1" applyFill="1" applyBorder="1" applyAlignment="1">
      <alignment horizontal="center" vertical="center" wrapText="1"/>
    </xf>
    <xf numFmtId="4" fontId="14" fillId="0" borderId="4" xfId="0" applyNumberFormat="1" applyFont="1" applyBorder="1" applyAlignment="1" applyProtection="1">
      <alignment horizontal="right" vertical="center"/>
      <protection locked="0"/>
    </xf>
    <xf numFmtId="4" fontId="15" fillId="0" borderId="4" xfId="0" applyNumberFormat="1" applyFont="1" applyBorder="1" applyAlignment="1" applyProtection="1">
      <alignment horizontal="right" vertical="center"/>
      <protection locked="0"/>
    </xf>
    <xf numFmtId="4" fontId="16" fillId="12" borderId="4" xfId="0" applyNumberFormat="1" applyFont="1" applyFill="1" applyBorder="1" applyAlignment="1" applyProtection="1">
      <alignment horizontal="right" vertical="center"/>
      <protection locked="0"/>
    </xf>
    <xf numFmtId="4" fontId="16" fillId="3" borderId="4" xfId="0" applyNumberFormat="1" applyFont="1" applyFill="1" applyBorder="1" applyAlignment="1" applyProtection="1">
      <alignment horizontal="right" vertical="center" wrapText="1"/>
      <protection locked="0"/>
    </xf>
    <xf numFmtId="0" fontId="14" fillId="0" borderId="0" xfId="0" applyFont="1"/>
    <xf numFmtId="4" fontId="7" fillId="6" borderId="5" xfId="5">
      <alignment horizontal="left" vertical="center"/>
    </xf>
    <xf numFmtId="4" fontId="8" fillId="6" borderId="5" xfId="8">
      <alignment horizontal="right" vertical="center"/>
    </xf>
    <xf numFmtId="49" fontId="6" fillId="5" borderId="5" xfId="6">
      <alignment horizontal="left" vertical="center" wrapText="1"/>
    </xf>
    <xf numFmtId="4" fontId="0" fillId="0" borderId="13" xfId="0" applyNumberFormat="1" applyBorder="1" applyAlignment="1" applyProtection="1">
      <alignment horizontal="right" vertical="center"/>
      <protection locked="0"/>
    </xf>
    <xf numFmtId="0" fontId="10" fillId="2" borderId="13" xfId="0" applyFont="1" applyFill="1" applyBorder="1" applyAlignment="1">
      <alignment horizontal="left" vertical="center" wrapText="1"/>
    </xf>
    <xf numFmtId="4" fontId="12" fillId="2" borderId="13" xfId="0" applyNumberFormat="1" applyFont="1" applyFill="1" applyBorder="1" applyAlignment="1">
      <alignment horizontal="right" vertical="center" wrapText="1"/>
    </xf>
    <xf numFmtId="0" fontId="0" fillId="0" borderId="0" xfId="0" applyProtection="1">
      <protection locked="0"/>
    </xf>
    <xf numFmtId="0" fontId="5" fillId="7" borderId="6" xfId="0" applyFont="1" applyFill="1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5" fillId="8" borderId="9" xfId="0" applyFont="1" applyFill="1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5" fillId="8" borderId="4" xfId="0" applyFont="1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5" fillId="0" borderId="0" xfId="0" applyFont="1" applyAlignment="1">
      <alignment horizontal="right" vertical="center" wrapText="1"/>
    </xf>
    <xf numFmtId="0" fontId="3" fillId="11" borderId="0" xfId="0" applyFont="1" applyFill="1" applyAlignment="1">
      <alignment horizontal="right" vertical="center"/>
    </xf>
    <xf numFmtId="0" fontId="3" fillId="3" borderId="6" xfId="0" applyFont="1" applyFill="1" applyBorder="1" applyAlignment="1">
      <alignment horizontal="left" vertical="center" wrapText="1"/>
    </xf>
    <xf numFmtId="0" fontId="3" fillId="3" borderId="7" xfId="0" applyFont="1" applyFill="1" applyBorder="1" applyAlignment="1">
      <alignment horizontal="left" vertical="center" wrapText="1"/>
    </xf>
    <xf numFmtId="0" fontId="3" fillId="2" borderId="12" xfId="0" applyFont="1" applyFill="1" applyBorder="1" applyAlignment="1">
      <alignment horizontal="left" vertical="center" wrapText="1"/>
    </xf>
    <xf numFmtId="0" fontId="9" fillId="12" borderId="6" xfId="0" applyFont="1" applyFill="1" applyBorder="1" applyAlignment="1">
      <alignment horizontal="center" vertical="center" wrapText="1"/>
    </xf>
    <xf numFmtId="0" fontId="9" fillId="12" borderId="7" xfId="0" applyFont="1" applyFill="1" applyBorder="1" applyAlignment="1">
      <alignment horizontal="center" vertical="center" wrapText="1"/>
    </xf>
    <xf numFmtId="0" fontId="9" fillId="13" borderId="12" xfId="0" applyFont="1" applyFill="1" applyBorder="1" applyAlignment="1">
      <alignment horizontal="center" vertical="center" wrapText="1"/>
    </xf>
    <xf numFmtId="0" fontId="3" fillId="14" borderId="0" xfId="0" applyFont="1" applyFill="1" applyAlignment="1">
      <alignment horizontal="right" vertical="center"/>
    </xf>
  </cellXfs>
  <cellStyles count="9">
    <cellStyle name="Cabecera" xfId="3" xr:uid="{00000000-0005-0000-0000-000000000000}"/>
    <cellStyle name="Datos_num" xfId="4" xr:uid="{00000000-0005-0000-0000-000001000000}"/>
    <cellStyle name="Datos_num_bloq" xfId="7" xr:uid="{5E7BFDBC-8C00-4998-8489-3582F588E820}"/>
    <cellStyle name="Hipervínculo" xfId="2" builtinId="8"/>
    <cellStyle name="Linea_01" xfId="6" xr:uid="{E9F763F6-79F8-4BD8-9C18-AD9598810469}"/>
    <cellStyle name="Normal" xfId="0" builtinId="0"/>
    <cellStyle name="Normal 3" xfId="1" xr:uid="{00000000-0005-0000-0000-000006000000}"/>
    <cellStyle name="SAPReadonly" xfId="5" xr:uid="{6BDD6071-08E3-485A-B267-2955703413F8}"/>
    <cellStyle name="Total_importe" xfId="8" xr:uid="{D46D1D0C-D11B-45C9-8294-382BEB48D74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abSelected="1" workbookViewId="0"/>
  </sheetViews>
  <sheetFormatPr baseColWidth="10" defaultColWidth="9.140625" defaultRowHeight="15" x14ac:dyDescent="0.25"/>
  <cols>
    <col min="1" max="1" width="109.7109375" style="7" bestFit="1" customWidth="1"/>
    <col min="2" max="16384" width="9.140625" style="2"/>
  </cols>
  <sheetData>
    <row r="1" spans="1:4" x14ac:dyDescent="0.25">
      <c r="A1" s="1" t="s">
        <v>0</v>
      </c>
    </row>
    <row r="2" spans="1:4" x14ac:dyDescent="0.25">
      <c r="A2" s="3" t="s">
        <v>1</v>
      </c>
      <c r="D2" s="2" t="s">
        <v>2</v>
      </c>
    </row>
    <row r="3" spans="1:4" ht="15.75" thickBot="1" x14ac:dyDescent="0.3">
      <c r="A3" s="4" t="s">
        <v>19</v>
      </c>
    </row>
    <row r="4" spans="1:4" s="5" customFormat="1" x14ac:dyDescent="0.25">
      <c r="A4" s="5" t="s">
        <v>17</v>
      </c>
    </row>
    <row r="5" spans="1:4" s="5" customFormat="1" x14ac:dyDescent="0.25">
      <c r="A5" s="5" t="s">
        <v>18</v>
      </c>
    </row>
    <row r="6" spans="1:4" x14ac:dyDescent="0.25">
      <c r="A6" s="5" t="s">
        <v>5</v>
      </c>
    </row>
    <row r="7" spans="1:4" x14ac:dyDescent="0.25">
      <c r="A7" s="5" t="s">
        <v>3</v>
      </c>
    </row>
    <row r="8" spans="1:4" x14ac:dyDescent="0.25">
      <c r="A8" s="5" t="s">
        <v>4</v>
      </c>
    </row>
    <row r="9" spans="1:4" x14ac:dyDescent="0.25">
      <c r="A9" s="5" t="s">
        <v>8</v>
      </c>
    </row>
    <row r="10" spans="1:4" x14ac:dyDescent="0.25">
      <c r="A10" s="5" t="s">
        <v>9</v>
      </c>
    </row>
    <row r="11" spans="1:4" x14ac:dyDescent="0.25">
      <c r="A11" s="5" t="s">
        <v>6</v>
      </c>
    </row>
    <row r="12" spans="1:4" x14ac:dyDescent="0.25">
      <c r="A12" s="5" t="s">
        <v>7</v>
      </c>
    </row>
    <row r="13" spans="1:4" x14ac:dyDescent="0.25">
      <c r="A13" s="5" t="s">
        <v>10</v>
      </c>
    </row>
    <row r="14" spans="1:4" x14ac:dyDescent="0.25">
      <c r="A14" s="5" t="s">
        <v>15</v>
      </c>
    </row>
    <row r="15" spans="1:4" x14ac:dyDescent="0.25">
      <c r="A15" s="5" t="s">
        <v>16</v>
      </c>
    </row>
    <row r="16" spans="1:4" x14ac:dyDescent="0.25">
      <c r="A16" s="5" t="s">
        <v>11</v>
      </c>
    </row>
    <row r="17" spans="1:1" x14ac:dyDescent="0.25">
      <c r="A17" s="5" t="s">
        <v>12</v>
      </c>
    </row>
    <row r="18" spans="1:1" x14ac:dyDescent="0.25">
      <c r="A18" s="5" t="s">
        <v>278</v>
      </c>
    </row>
    <row r="19" spans="1:1" x14ac:dyDescent="0.25">
      <c r="A19" s="5" t="s">
        <v>13</v>
      </c>
    </row>
    <row r="20" spans="1:1" x14ac:dyDescent="0.25">
      <c r="A20" s="5" t="s">
        <v>14</v>
      </c>
    </row>
    <row r="21" spans="1:1" x14ac:dyDescent="0.25">
      <c r="A21" s="6"/>
    </row>
    <row r="22" spans="1:1" x14ac:dyDescent="0.25">
      <c r="A22" s="6"/>
    </row>
    <row r="23" spans="1:1" x14ac:dyDescent="0.25">
      <c r="A23" s="6"/>
    </row>
    <row r="24" spans="1:1" x14ac:dyDescent="0.25">
      <c r="A24" s="6"/>
    </row>
    <row r="25" spans="1:1" x14ac:dyDescent="0.25">
      <c r="A25" s="6"/>
    </row>
  </sheetData>
  <hyperlinks>
    <hyperlink ref="A7" location="'AG. ADM.DIGITAL'!A1" display="AGENCIA PARA LA ADMINISTRACIÓN DIGITAL DE LA COMUNIDAD DE MADRID" xr:uid="{00000000-0004-0000-0000-000000000000}"/>
    <hyperlink ref="A8" location="ALCALINGUA!A1" display="ALCALINGUA – UNIVERSIDAD DE ALCALÁ, S.R.L." xr:uid="{00000000-0004-0000-0000-000002000000}"/>
    <hyperlink ref="A6" location="AMAPAD!A1" display="AGENCIA MADRILEÑA PARA EL APOYO A LAS PERSONAS ADULTAS CON DISCAPACIDAD_AMAPAD" xr:uid="{00000000-0004-0000-0000-000003000000}"/>
    <hyperlink ref="A11" location="'CANAL Extensia'!A1" display="CANAL EXTENSIA, S.A." xr:uid="{00000000-0004-0000-0000-000004000000}"/>
    <hyperlink ref="A12" location="'CANAL Gest. Lanzarote'!A1" display="CANAL GESTIÓN LANZAROTE, S.A.U." xr:uid="{00000000-0004-0000-0000-000005000000}"/>
    <hyperlink ref="A9" location="CYII!A1" display="CANAL DE ISABEL II" xr:uid="{00000000-0004-0000-0000-000006000000}"/>
    <hyperlink ref="A10" location="'CYII, S.A.'!A1" display="CANAL DE ISABEL II, S.A." xr:uid="{00000000-0004-0000-0000-000007000000}"/>
    <hyperlink ref="A13" location="CRUSA!A1" display="CIUDAD RESIDENCIAL UNIVERSITARIA, S.A. (CRUSA)" xr:uid="{00000000-0004-0000-0000-000009000000}"/>
    <hyperlink ref="A16" location="'MADRID CULTURA Y TURISMO'!A1" display="MADRID, CULTURA Y TURISMO, S.A.U. (TURMADRID)" xr:uid="{00000000-0004-0000-0000-00000B000000}"/>
    <hyperlink ref="A17" location="METRO!A1" display="METRO DE MADRID, S.A." xr:uid="{00000000-0004-0000-0000-00000C000000}"/>
    <hyperlink ref="A18" location="'PLANIFICA MADRID'!A1" display="PLANIFICA MADRID, PROYECTOS Y OBRAS, M.P., S.A. (OBRAS MADRID, S.A)" xr:uid="{00000000-0004-0000-0000-00000D000000}"/>
    <hyperlink ref="A19" location="RTVM!A1" display="RADIO TELEVISIÓN MADRID, S.A.U (RTVM)" xr:uid="{00000000-0004-0000-0000-00000E000000}"/>
    <hyperlink ref="A20" location="'UNIVERSITAS XXI'!A1" display="UNIVERSITAS XXI, SOLUCIONES Y TECNOLOGIA PARA LA UNIVERSIDAD, S.A. (OCUSA)" xr:uid="{00000000-0004-0000-0000-00000F000000}"/>
    <hyperlink ref="A15" location="HOSP.ALCORCÓN!A1" display="HOSPITAL UNIVERSITARIO DE ALCORCÓN" xr:uid="{00000000-0004-0000-0000-000011000000}"/>
    <hyperlink ref="A14" location="HOSP.FUENLABRADA!A1" display="HOSPITAL UNIVERSITARIO DE FUENLABRADA" xr:uid="{00000000-0004-0000-0000-000012000000}"/>
    <hyperlink ref="A4" location="'AG. CIBERSEGURIDAD'!A1" display="AGENCIA CIBERSEGURIDAD" xr:uid="{00000000-0004-0000-0000-000013000000}"/>
    <hyperlink ref="A5" location="'AG. LOGÍSTICA'!A1" display="AGENCIA LOGÍSTICA DE LA COMUNIDAD DE MADRID, S.A. (CENTRO DE TRANSPORTES DE COSLADA, S.A.)" xr:uid="{F9D5E863-A91F-444E-A63C-D51C13299FCB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A73297-B477-417C-B1FD-81E15098C4B7}">
  <dimension ref="A1:D71"/>
  <sheetViews>
    <sheetView workbookViewId="0">
      <selection sqref="A1:D1"/>
    </sheetView>
  </sheetViews>
  <sheetFormatPr baseColWidth="10" defaultRowHeight="15" x14ac:dyDescent="0.25"/>
  <cols>
    <col min="1" max="1" width="49" customWidth="1"/>
    <col min="2" max="2" width="85.7109375" bestFit="1" customWidth="1"/>
    <col min="3" max="3" width="20.7109375" customWidth="1"/>
    <col min="4" max="4" width="21.28515625" customWidth="1"/>
    <col min="5" max="5" width="28.5703125" bestFit="1" customWidth="1"/>
    <col min="6" max="6" width="85.7109375" bestFit="1" customWidth="1"/>
    <col min="7" max="8" width="15.28515625" bestFit="1" customWidth="1"/>
  </cols>
  <sheetData>
    <row r="1" spans="1:4" ht="12.75" customHeight="1" thickBot="1" x14ac:dyDescent="0.3">
      <c r="A1" s="55" t="s">
        <v>21</v>
      </c>
      <c r="B1" s="55"/>
      <c r="C1" s="55"/>
      <c r="D1" s="55"/>
    </row>
    <row r="2" spans="1:4" ht="20.25" thickBot="1" x14ac:dyDescent="0.3">
      <c r="A2" s="22" t="s">
        <v>146</v>
      </c>
      <c r="B2" s="23" t="s">
        <v>147</v>
      </c>
      <c r="C2" s="22"/>
      <c r="D2" s="22"/>
    </row>
    <row r="3" spans="1:4" ht="15.75" thickBot="1" x14ac:dyDescent="0.3">
      <c r="A3" s="22" t="s">
        <v>146</v>
      </c>
      <c r="B3" s="22" t="s">
        <v>148</v>
      </c>
      <c r="C3" s="33">
        <v>45838</v>
      </c>
      <c r="D3" s="33">
        <v>45657</v>
      </c>
    </row>
    <row r="4" spans="1:4" ht="18.75" customHeight="1" thickBot="1" x14ac:dyDescent="0.3">
      <c r="A4" s="25" t="s">
        <v>146</v>
      </c>
      <c r="B4" s="25" t="s">
        <v>149</v>
      </c>
      <c r="C4" s="26">
        <f>SUM(C5:C11)</f>
        <v>89816</v>
      </c>
      <c r="D4" s="26">
        <f>SUM(D5:D11)</f>
        <v>91804</v>
      </c>
    </row>
    <row r="5" spans="1:4" ht="34.5" thickBot="1" x14ac:dyDescent="0.3">
      <c r="A5" s="27" t="s">
        <v>150</v>
      </c>
      <c r="B5" s="27" t="s">
        <v>28</v>
      </c>
      <c r="C5" s="28">
        <v>89207</v>
      </c>
      <c r="D5" s="28">
        <v>91158</v>
      </c>
    </row>
    <row r="6" spans="1:4" ht="45.75" thickBot="1" x14ac:dyDescent="0.3">
      <c r="A6" s="27" t="s">
        <v>151</v>
      </c>
      <c r="B6" s="27" t="s">
        <v>36</v>
      </c>
      <c r="C6" s="28">
        <v>464</v>
      </c>
      <c r="D6" s="28">
        <v>508</v>
      </c>
    </row>
    <row r="7" spans="1:4" ht="15.75" thickBot="1" x14ac:dyDescent="0.3">
      <c r="A7" s="27" t="s">
        <v>152</v>
      </c>
      <c r="B7" s="27" t="s">
        <v>41</v>
      </c>
      <c r="C7" s="34"/>
      <c r="D7" s="28"/>
    </row>
    <row r="8" spans="1:4" ht="29.25" customHeight="1" thickBot="1" x14ac:dyDescent="0.3">
      <c r="A8" s="27" t="s">
        <v>45</v>
      </c>
      <c r="B8" s="27" t="s">
        <v>46</v>
      </c>
      <c r="C8" s="34"/>
      <c r="D8" s="28"/>
    </row>
    <row r="9" spans="1:4" ht="35.25" customHeight="1" thickBot="1" x14ac:dyDescent="0.3">
      <c r="A9" s="27" t="s">
        <v>47</v>
      </c>
      <c r="B9" s="27" t="s">
        <v>48</v>
      </c>
      <c r="C9" s="28">
        <v>116</v>
      </c>
      <c r="D9" s="28">
        <v>107</v>
      </c>
    </row>
    <row r="10" spans="1:4" ht="15.75" thickBot="1" x14ac:dyDescent="0.3">
      <c r="A10" s="27"/>
      <c r="B10" s="27" t="s">
        <v>49</v>
      </c>
      <c r="C10" s="28">
        <v>29</v>
      </c>
      <c r="D10" s="28">
        <v>31</v>
      </c>
    </row>
    <row r="11" spans="1:4" ht="15.75" thickBot="1" x14ac:dyDescent="0.3">
      <c r="A11" s="27" t="s">
        <v>153</v>
      </c>
      <c r="B11" s="27" t="s">
        <v>51</v>
      </c>
      <c r="C11" s="35"/>
      <c r="D11" s="28"/>
    </row>
    <row r="12" spans="1:4" ht="15.75" thickBot="1" x14ac:dyDescent="0.3">
      <c r="A12" s="25" t="s">
        <v>146</v>
      </c>
      <c r="B12" s="25" t="s">
        <v>154</v>
      </c>
      <c r="C12" s="36">
        <f>SUM(C13:C15,C19:C22)</f>
        <v>6637</v>
      </c>
      <c r="D12" s="26">
        <f>SUM(D13:D15,D19:D22)</f>
        <v>8222</v>
      </c>
    </row>
    <row r="13" spans="1:4" ht="23.25" thickBot="1" x14ac:dyDescent="0.3">
      <c r="A13" s="27" t="s">
        <v>155</v>
      </c>
      <c r="B13" s="27" t="s">
        <v>53</v>
      </c>
      <c r="C13" s="35"/>
      <c r="D13" s="28"/>
    </row>
    <row r="14" spans="1:4" ht="15.75" thickBot="1" x14ac:dyDescent="0.3">
      <c r="A14" s="27" t="s">
        <v>62</v>
      </c>
      <c r="B14" s="27" t="s">
        <v>61</v>
      </c>
      <c r="C14" s="28">
        <v>729</v>
      </c>
      <c r="D14" s="28">
        <v>770</v>
      </c>
    </row>
    <row r="15" spans="1:4" ht="15.75" thickBot="1" x14ac:dyDescent="0.3">
      <c r="A15" s="27"/>
      <c r="B15" s="27" t="s">
        <v>64</v>
      </c>
      <c r="C15" s="28">
        <f>SUM(C16:C18)</f>
        <v>5517</v>
      </c>
      <c r="D15" s="28">
        <f>SUM(D16:D18)</f>
        <v>6351</v>
      </c>
    </row>
    <row r="16" spans="1:4" ht="24" customHeight="1" thickBot="1" x14ac:dyDescent="0.3">
      <c r="A16" s="27" t="s">
        <v>156</v>
      </c>
      <c r="B16" s="27" t="s">
        <v>157</v>
      </c>
      <c r="C16" s="28">
        <v>4716</v>
      </c>
      <c r="D16" s="28">
        <v>5568</v>
      </c>
    </row>
    <row r="17" spans="1:4" ht="15.75" thickBot="1" x14ac:dyDescent="0.3">
      <c r="A17" s="27"/>
      <c r="B17" s="27" t="s">
        <v>158</v>
      </c>
      <c r="C17" s="34"/>
      <c r="D17" s="28"/>
    </row>
    <row r="18" spans="1:4" ht="15.75" thickBot="1" x14ac:dyDescent="0.3">
      <c r="A18" s="27" t="s">
        <v>68</v>
      </c>
      <c r="B18" s="27" t="s">
        <v>159</v>
      </c>
      <c r="C18" s="28">
        <v>801</v>
      </c>
      <c r="D18" s="28">
        <v>783</v>
      </c>
    </row>
    <row r="19" spans="1:4" ht="46.5" customHeight="1" thickBot="1" x14ac:dyDescent="0.3">
      <c r="A19" s="27" t="s">
        <v>70</v>
      </c>
      <c r="B19" s="27" t="s">
        <v>71</v>
      </c>
      <c r="C19" s="34"/>
      <c r="D19" s="28"/>
    </row>
    <row r="20" spans="1:4" ht="52.5" customHeight="1" thickBot="1" x14ac:dyDescent="0.3">
      <c r="A20" s="27" t="s">
        <v>72</v>
      </c>
      <c r="B20" s="27" t="s">
        <v>73</v>
      </c>
      <c r="C20" s="28">
        <v>213</v>
      </c>
      <c r="D20" s="28">
        <v>126</v>
      </c>
    </row>
    <row r="21" spans="1:4" ht="15.75" thickBot="1" x14ac:dyDescent="0.3">
      <c r="A21" s="27" t="s">
        <v>74</v>
      </c>
      <c r="B21" s="27" t="s">
        <v>75</v>
      </c>
      <c r="C21" s="34"/>
      <c r="D21" s="28"/>
    </row>
    <row r="22" spans="1:4" ht="15.75" thickBot="1" x14ac:dyDescent="0.3">
      <c r="A22" s="27"/>
      <c r="B22" s="27" t="s">
        <v>76</v>
      </c>
      <c r="C22" s="28">
        <v>178</v>
      </c>
      <c r="D22" s="28">
        <v>975</v>
      </c>
    </row>
    <row r="23" spans="1:4" ht="25.5" customHeight="1" thickBot="1" x14ac:dyDescent="0.3">
      <c r="A23" s="29"/>
      <c r="B23" s="29" t="s">
        <v>77</v>
      </c>
      <c r="C23" s="37">
        <f>C4+C12</f>
        <v>96453</v>
      </c>
      <c r="D23" s="30">
        <f>D4+D12</f>
        <v>100026</v>
      </c>
    </row>
    <row r="24" spans="1:4" ht="15.75" thickBot="1" x14ac:dyDescent="0.3">
      <c r="A24" s="25" t="s">
        <v>146</v>
      </c>
      <c r="B24" s="25" t="s">
        <v>160</v>
      </c>
      <c r="C24" s="36">
        <f>C25+C35+C36</f>
        <v>-81116</v>
      </c>
      <c r="D24" s="26">
        <f>D25+D35+D36</f>
        <v>-75422</v>
      </c>
    </row>
    <row r="25" spans="1:4" ht="15.75" thickBot="1" x14ac:dyDescent="0.3">
      <c r="A25" s="27"/>
      <c r="B25" s="27" t="s">
        <v>79</v>
      </c>
      <c r="C25" s="28">
        <f>SUM(C26:C34)</f>
        <v>-81116</v>
      </c>
      <c r="D25" s="28">
        <f>SUM(D26:D34)</f>
        <v>-75422</v>
      </c>
    </row>
    <row r="26" spans="1:4" ht="15.75" thickBot="1" x14ac:dyDescent="0.3">
      <c r="A26" s="27" t="s">
        <v>161</v>
      </c>
      <c r="B26" s="27" t="s">
        <v>162</v>
      </c>
      <c r="C26" s="28">
        <v>60</v>
      </c>
      <c r="D26" s="28">
        <v>60</v>
      </c>
    </row>
    <row r="27" spans="1:4" ht="15.75" thickBot="1" x14ac:dyDescent="0.3">
      <c r="A27" s="27"/>
      <c r="B27" s="27" t="s">
        <v>163</v>
      </c>
      <c r="C27" s="35"/>
      <c r="D27" s="28"/>
    </row>
    <row r="28" spans="1:4" ht="15.75" thickBot="1" x14ac:dyDescent="0.3">
      <c r="A28" s="27" t="s">
        <v>164</v>
      </c>
      <c r="B28" s="27" t="s">
        <v>165</v>
      </c>
      <c r="C28" s="28">
        <v>-107</v>
      </c>
      <c r="D28" s="28">
        <v>-108</v>
      </c>
    </row>
    <row r="29" spans="1:4" ht="15.75" thickBot="1" x14ac:dyDescent="0.3">
      <c r="A29" s="27" t="s">
        <v>85</v>
      </c>
      <c r="B29" s="27" t="s">
        <v>166</v>
      </c>
      <c r="C29" s="35"/>
      <c r="D29" s="28"/>
    </row>
    <row r="30" spans="1:4" ht="15.75" thickBot="1" x14ac:dyDescent="0.3">
      <c r="A30" s="27" t="s">
        <v>87</v>
      </c>
      <c r="B30" s="27" t="s">
        <v>167</v>
      </c>
      <c r="C30" s="28">
        <v>-75374</v>
      </c>
      <c r="D30" s="28">
        <v>-63917</v>
      </c>
    </row>
    <row r="31" spans="1:4" ht="15.75" thickBot="1" x14ac:dyDescent="0.3">
      <c r="A31" s="27"/>
      <c r="B31" s="27" t="s">
        <v>168</v>
      </c>
      <c r="C31" s="35"/>
      <c r="D31" s="28"/>
    </row>
    <row r="32" spans="1:4" ht="15.75" thickBot="1" x14ac:dyDescent="0.3">
      <c r="A32" s="27"/>
      <c r="B32" s="27" t="s">
        <v>169</v>
      </c>
      <c r="C32" s="28">
        <v>-5695</v>
      </c>
      <c r="D32" s="28">
        <v>-11457</v>
      </c>
    </row>
    <row r="33" spans="1:4" ht="15.75" thickBot="1" x14ac:dyDescent="0.3">
      <c r="A33" s="27" t="s">
        <v>91</v>
      </c>
      <c r="B33" s="27" t="s">
        <v>170</v>
      </c>
      <c r="C33" s="35"/>
      <c r="D33" s="28"/>
    </row>
    <row r="34" spans="1:4" ht="15.75" thickBot="1" x14ac:dyDescent="0.3">
      <c r="A34" s="27"/>
      <c r="B34" s="27" t="s">
        <v>171</v>
      </c>
      <c r="C34" s="35"/>
      <c r="D34" s="28"/>
    </row>
    <row r="35" spans="1:4" ht="15.75" thickBot="1" x14ac:dyDescent="0.3">
      <c r="A35" s="27" t="s">
        <v>94</v>
      </c>
      <c r="B35" s="27" t="s">
        <v>95</v>
      </c>
      <c r="C35" s="35"/>
      <c r="D35" s="28"/>
    </row>
    <row r="36" spans="1:4" ht="15.75" thickBot="1" x14ac:dyDescent="0.3">
      <c r="A36" s="27" t="s">
        <v>96</v>
      </c>
      <c r="B36" s="27" t="s">
        <v>97</v>
      </c>
      <c r="C36" s="35"/>
      <c r="D36" s="28"/>
    </row>
    <row r="37" spans="1:4" ht="15.75" thickBot="1" x14ac:dyDescent="0.3">
      <c r="A37" s="25" t="s">
        <v>146</v>
      </c>
      <c r="B37" s="25" t="s">
        <v>172</v>
      </c>
      <c r="C37" s="36">
        <f>SUM(C38:C39,C44:C48)</f>
        <v>154585</v>
      </c>
      <c r="D37" s="26">
        <f>SUM(D38:D39,D44:D48)</f>
        <v>145549</v>
      </c>
    </row>
    <row r="38" spans="1:4" ht="15.75" thickBot="1" x14ac:dyDescent="0.3">
      <c r="A38" s="27" t="s">
        <v>102</v>
      </c>
      <c r="B38" s="27" t="s">
        <v>99</v>
      </c>
      <c r="C38" s="28">
        <v>158</v>
      </c>
      <c r="D38" s="28">
        <v>158</v>
      </c>
    </row>
    <row r="39" spans="1:4" ht="15.75" thickBot="1" x14ac:dyDescent="0.3">
      <c r="A39" s="27"/>
      <c r="B39" s="27" t="s">
        <v>104</v>
      </c>
      <c r="C39" s="28">
        <f>SUM(C40:C43)</f>
        <v>348</v>
      </c>
      <c r="D39" s="28">
        <f>SUM(D40:D43)</f>
        <v>327</v>
      </c>
    </row>
    <row r="40" spans="1:4" ht="15.75" thickBot="1" x14ac:dyDescent="0.3">
      <c r="A40" s="27" t="s">
        <v>105</v>
      </c>
      <c r="B40" s="27" t="s">
        <v>173</v>
      </c>
      <c r="C40" s="34"/>
      <c r="D40" s="28"/>
    </row>
    <row r="41" spans="1:4" ht="15.75" thickBot="1" x14ac:dyDescent="0.3">
      <c r="A41" s="27" t="s">
        <v>107</v>
      </c>
      <c r="B41" s="27" t="s">
        <v>174</v>
      </c>
      <c r="C41" s="34"/>
      <c r="D41" s="28"/>
    </row>
    <row r="42" spans="1:4" ht="15.75" thickBot="1" x14ac:dyDescent="0.3">
      <c r="A42" s="27" t="s">
        <v>109</v>
      </c>
      <c r="B42" s="27" t="s">
        <v>175</v>
      </c>
      <c r="C42" s="34"/>
      <c r="D42" s="28"/>
    </row>
    <row r="43" spans="1:4" ht="18" customHeight="1" thickBot="1" x14ac:dyDescent="0.3">
      <c r="A43" s="27" t="s">
        <v>111</v>
      </c>
      <c r="B43" s="27" t="s">
        <v>176</v>
      </c>
      <c r="C43" s="28">
        <v>348</v>
      </c>
      <c r="D43" s="28">
        <v>327</v>
      </c>
    </row>
    <row r="44" spans="1:4" ht="15.75" thickBot="1" x14ac:dyDescent="0.3">
      <c r="A44" s="27" t="s">
        <v>113</v>
      </c>
      <c r="B44" s="27" t="s">
        <v>114</v>
      </c>
      <c r="C44" s="28">
        <v>154079</v>
      </c>
      <c r="D44" s="28">
        <v>145064</v>
      </c>
    </row>
    <row r="45" spans="1:4" ht="15.75" thickBot="1" x14ac:dyDescent="0.3">
      <c r="A45" s="27" t="s">
        <v>115</v>
      </c>
      <c r="B45" s="27" t="s">
        <v>116</v>
      </c>
      <c r="C45" s="34"/>
      <c r="D45" s="28"/>
    </row>
    <row r="46" spans="1:4" ht="15.75" thickBot="1" x14ac:dyDescent="0.3">
      <c r="A46" s="27" t="s">
        <v>117</v>
      </c>
      <c r="B46" s="27" t="s">
        <v>118</v>
      </c>
      <c r="C46" s="35"/>
      <c r="D46" s="28"/>
    </row>
    <row r="47" spans="1:4" ht="15.75" thickBot="1" x14ac:dyDescent="0.3">
      <c r="A47" s="27" t="s">
        <v>177</v>
      </c>
      <c r="B47" s="27" t="s">
        <v>120</v>
      </c>
      <c r="C47" s="35"/>
      <c r="D47" s="28"/>
    </row>
    <row r="48" spans="1:4" ht="15.75" thickBot="1" x14ac:dyDescent="0.3">
      <c r="A48" s="27" t="s">
        <v>178</v>
      </c>
      <c r="B48" s="27" t="s">
        <v>122</v>
      </c>
      <c r="C48" s="35"/>
      <c r="D48" s="28"/>
    </row>
    <row r="49" spans="1:4" ht="15.75" thickBot="1" x14ac:dyDescent="0.3">
      <c r="A49" s="25" t="s">
        <v>146</v>
      </c>
      <c r="B49" s="25" t="s">
        <v>179</v>
      </c>
      <c r="C49" s="36">
        <f>SUM(C50:C52,C57:C58,C61:C62)</f>
        <v>22984</v>
      </c>
      <c r="D49" s="26">
        <f>SUM(D50:D52,D57:D58,D61:D62)</f>
        <v>29899</v>
      </c>
    </row>
    <row r="50" spans="1:4" ht="15.75" thickBot="1" x14ac:dyDescent="0.3">
      <c r="A50" s="27" t="s">
        <v>124</v>
      </c>
      <c r="B50" s="27" t="s">
        <v>125</v>
      </c>
      <c r="C50" s="34"/>
      <c r="D50" s="28"/>
    </row>
    <row r="51" spans="1:4" ht="15.75" thickBot="1" x14ac:dyDescent="0.3">
      <c r="A51" s="27" t="s">
        <v>127</v>
      </c>
      <c r="B51" s="27" t="s">
        <v>126</v>
      </c>
      <c r="C51" s="34"/>
      <c r="D51" s="28"/>
    </row>
    <row r="52" spans="1:4" ht="15.75" thickBot="1" x14ac:dyDescent="0.3">
      <c r="A52" s="27"/>
      <c r="B52" s="27" t="s">
        <v>128</v>
      </c>
      <c r="C52" s="28">
        <f>SUM(C53:C56)</f>
        <v>108</v>
      </c>
      <c r="D52" s="28">
        <f>SUM(D53:D56)</f>
        <v>163</v>
      </c>
    </row>
    <row r="53" spans="1:4" ht="15.75" thickBot="1" x14ac:dyDescent="0.3">
      <c r="A53" s="27" t="s">
        <v>129</v>
      </c>
      <c r="B53" s="27" t="s">
        <v>173</v>
      </c>
      <c r="C53" s="34"/>
      <c r="D53" s="28"/>
    </row>
    <row r="54" spans="1:4" ht="15.75" thickBot="1" x14ac:dyDescent="0.3">
      <c r="A54" s="27" t="s">
        <v>130</v>
      </c>
      <c r="B54" s="27" t="s">
        <v>174</v>
      </c>
      <c r="C54" s="34"/>
      <c r="D54" s="28"/>
    </row>
    <row r="55" spans="1:4" ht="15.75" thickBot="1" x14ac:dyDescent="0.3">
      <c r="A55" s="27" t="s">
        <v>131</v>
      </c>
      <c r="B55" s="27" t="s">
        <v>175</v>
      </c>
      <c r="C55" s="34"/>
      <c r="D55" s="28"/>
    </row>
    <row r="56" spans="1:4" ht="42" customHeight="1" thickBot="1" x14ac:dyDescent="0.3">
      <c r="A56" s="27" t="s">
        <v>132</v>
      </c>
      <c r="B56" s="27" t="s">
        <v>180</v>
      </c>
      <c r="C56" s="28">
        <v>108</v>
      </c>
      <c r="D56" s="28">
        <v>163</v>
      </c>
    </row>
    <row r="57" spans="1:4" ht="31.5" customHeight="1" thickBot="1" x14ac:dyDescent="0.3">
      <c r="A57" s="27" t="s">
        <v>134</v>
      </c>
      <c r="B57" s="27" t="s">
        <v>135</v>
      </c>
      <c r="C57" s="28">
        <v>3835</v>
      </c>
      <c r="D57" s="28">
        <v>9315</v>
      </c>
    </row>
    <row r="58" spans="1:4" ht="15.75" thickBot="1" x14ac:dyDescent="0.3">
      <c r="A58" s="27"/>
      <c r="B58" s="27" t="s">
        <v>136</v>
      </c>
      <c r="C58" s="28">
        <f>SUM(C59:C60)</f>
        <v>19041</v>
      </c>
      <c r="D58" s="28">
        <f>SUM(D59:D60)</f>
        <v>20421</v>
      </c>
    </row>
    <row r="59" spans="1:4" ht="15.75" thickBot="1" x14ac:dyDescent="0.3">
      <c r="A59" s="27" t="s">
        <v>137</v>
      </c>
      <c r="B59" s="27" t="s">
        <v>181</v>
      </c>
      <c r="C59" s="28">
        <v>1611</v>
      </c>
      <c r="D59" s="28">
        <v>2147</v>
      </c>
    </row>
    <row r="60" spans="1:4" ht="15.75" thickBot="1" x14ac:dyDescent="0.3">
      <c r="A60" s="27" t="s">
        <v>139</v>
      </c>
      <c r="B60" s="27" t="s">
        <v>182</v>
      </c>
      <c r="C60" s="28">
        <v>17430</v>
      </c>
      <c r="D60" s="28">
        <v>18274</v>
      </c>
    </row>
    <row r="61" spans="1:4" ht="15.75" thickBot="1" x14ac:dyDescent="0.3">
      <c r="A61" s="27" t="s">
        <v>141</v>
      </c>
      <c r="B61" s="27" t="s">
        <v>142</v>
      </c>
      <c r="C61" s="34"/>
      <c r="D61" s="28"/>
    </row>
    <row r="62" spans="1:4" ht="15.75" thickBot="1" x14ac:dyDescent="0.3">
      <c r="A62" s="27" t="s">
        <v>183</v>
      </c>
      <c r="B62" s="27" t="s">
        <v>144</v>
      </c>
      <c r="C62" s="35"/>
      <c r="D62" s="28"/>
    </row>
    <row r="63" spans="1:4" ht="23.25" customHeight="1" thickBot="1" x14ac:dyDescent="0.3">
      <c r="A63" s="29"/>
      <c r="B63" s="29" t="s">
        <v>145</v>
      </c>
      <c r="C63" s="37">
        <f>C24+C37+C49</f>
        <v>96453</v>
      </c>
      <c r="D63" s="30">
        <f>D24+D37+D49</f>
        <v>100026</v>
      </c>
    </row>
    <row r="66" spans="1:2" x14ac:dyDescent="0.25">
      <c r="A66" s="31" t="s">
        <v>184</v>
      </c>
    </row>
    <row r="71" spans="1:2" x14ac:dyDescent="0.25">
      <c r="B71" s="38"/>
    </row>
  </sheetData>
  <mergeCells count="1">
    <mergeCell ref="A1:D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D66"/>
  <sheetViews>
    <sheetView workbookViewId="0">
      <selection sqref="A1:D1"/>
    </sheetView>
  </sheetViews>
  <sheetFormatPr baseColWidth="10" defaultRowHeight="15" x14ac:dyDescent="0.25"/>
  <cols>
    <col min="1" max="1" width="49" customWidth="1"/>
    <col min="2" max="2" width="85.7109375" bestFit="1" customWidth="1"/>
    <col min="3" max="3" width="20.7109375" customWidth="1"/>
    <col min="4" max="4" width="21.28515625" customWidth="1"/>
    <col min="5" max="5" width="28.5703125" bestFit="1" customWidth="1"/>
    <col min="6" max="6" width="85.7109375" bestFit="1" customWidth="1"/>
    <col min="7" max="8" width="15.28515625" bestFit="1" customWidth="1"/>
  </cols>
  <sheetData>
    <row r="1" spans="1:4" ht="12.75" customHeight="1" thickBot="1" x14ac:dyDescent="0.3">
      <c r="A1" s="55" t="s">
        <v>21</v>
      </c>
      <c r="B1" s="55"/>
      <c r="C1" s="55"/>
      <c r="D1" s="55"/>
    </row>
    <row r="2" spans="1:4" ht="20.25" thickBot="1" x14ac:dyDescent="0.3">
      <c r="A2" s="22" t="s">
        <v>146</v>
      </c>
      <c r="B2" s="23" t="s">
        <v>147</v>
      </c>
      <c r="C2" s="22"/>
      <c r="D2" s="22"/>
    </row>
    <row r="3" spans="1:4" ht="15.75" thickBot="1" x14ac:dyDescent="0.3">
      <c r="A3" s="22" t="s">
        <v>146</v>
      </c>
      <c r="B3" s="22" t="s">
        <v>148</v>
      </c>
      <c r="C3" s="22" t="s">
        <v>25</v>
      </c>
      <c r="D3" s="22" t="s">
        <v>26</v>
      </c>
    </row>
    <row r="4" spans="1:4" ht="18.75" customHeight="1" thickBot="1" x14ac:dyDescent="0.3">
      <c r="A4" s="25" t="s">
        <v>146</v>
      </c>
      <c r="B4" s="25" t="s">
        <v>149</v>
      </c>
      <c r="C4" s="26">
        <f>SUM(C5:C11)</f>
        <v>343</v>
      </c>
      <c r="D4" s="26">
        <f>SUM(D5:D11)</f>
        <v>355</v>
      </c>
    </row>
    <row r="5" spans="1:4" ht="34.5" thickBot="1" x14ac:dyDescent="0.3">
      <c r="A5" s="27" t="s">
        <v>150</v>
      </c>
      <c r="B5" s="27" t="s">
        <v>28</v>
      </c>
      <c r="C5" s="28"/>
      <c r="D5" s="28"/>
    </row>
    <row r="6" spans="1:4" ht="45.75" thickBot="1" x14ac:dyDescent="0.3">
      <c r="A6" s="27" t="s">
        <v>151</v>
      </c>
      <c r="B6" s="27" t="s">
        <v>36</v>
      </c>
      <c r="C6" s="28">
        <v>341</v>
      </c>
      <c r="D6" s="28">
        <v>353</v>
      </c>
    </row>
    <row r="7" spans="1:4" ht="15.75" thickBot="1" x14ac:dyDescent="0.3">
      <c r="A7" s="27" t="s">
        <v>152</v>
      </c>
      <c r="B7" s="27" t="s">
        <v>41</v>
      </c>
      <c r="C7" s="28"/>
      <c r="D7" s="28"/>
    </row>
    <row r="8" spans="1:4" ht="29.25" customHeight="1" thickBot="1" x14ac:dyDescent="0.3">
      <c r="A8" s="27" t="s">
        <v>45</v>
      </c>
      <c r="B8" s="27" t="s">
        <v>46</v>
      </c>
      <c r="C8" s="28"/>
      <c r="D8" s="28"/>
    </row>
    <row r="9" spans="1:4" ht="35.25" customHeight="1" thickBot="1" x14ac:dyDescent="0.3">
      <c r="A9" s="27" t="s">
        <v>47</v>
      </c>
      <c r="B9" s="27" t="s">
        <v>48</v>
      </c>
      <c r="C9" s="28">
        <v>2</v>
      </c>
      <c r="D9" s="28">
        <v>2</v>
      </c>
    </row>
    <row r="10" spans="1:4" ht="15.75" thickBot="1" x14ac:dyDescent="0.3">
      <c r="A10" s="27"/>
      <c r="B10" s="27" t="s">
        <v>49</v>
      </c>
      <c r="C10" s="28"/>
      <c r="D10" s="28"/>
    </row>
    <row r="11" spans="1:4" ht="15.75" thickBot="1" x14ac:dyDescent="0.3">
      <c r="A11" s="27" t="s">
        <v>153</v>
      </c>
      <c r="B11" s="27" t="s">
        <v>51</v>
      </c>
      <c r="C11" s="28"/>
      <c r="D11" s="28"/>
    </row>
    <row r="12" spans="1:4" ht="15.75" thickBot="1" x14ac:dyDescent="0.3">
      <c r="A12" s="25" t="s">
        <v>146</v>
      </c>
      <c r="B12" s="25" t="s">
        <v>154</v>
      </c>
      <c r="C12" s="26">
        <f>SUM(C13:C15,C19:C22)</f>
        <v>1348</v>
      </c>
      <c r="D12" s="26">
        <f>SUM(D13:D15,D19:D22)</f>
        <v>937</v>
      </c>
    </row>
    <row r="13" spans="1:4" ht="23.25" thickBot="1" x14ac:dyDescent="0.3">
      <c r="A13" s="27" t="s">
        <v>155</v>
      </c>
      <c r="B13" s="27" t="s">
        <v>53</v>
      </c>
      <c r="C13" s="28"/>
      <c r="D13" s="28"/>
    </row>
    <row r="14" spans="1:4" ht="15.75" thickBot="1" x14ac:dyDescent="0.3">
      <c r="A14" s="27" t="s">
        <v>62</v>
      </c>
      <c r="B14" s="27" t="s">
        <v>61</v>
      </c>
      <c r="C14" s="28"/>
      <c r="D14" s="28">
        <v>1</v>
      </c>
    </row>
    <row r="15" spans="1:4" ht="15.75" thickBot="1" x14ac:dyDescent="0.3">
      <c r="A15" s="27"/>
      <c r="B15" s="27" t="s">
        <v>64</v>
      </c>
      <c r="C15" s="28">
        <f>SUM(C16:C18)</f>
        <v>423</v>
      </c>
      <c r="D15" s="28">
        <f>SUM(D16:D18)</f>
        <v>92</v>
      </c>
    </row>
    <row r="16" spans="1:4" ht="24" customHeight="1" thickBot="1" x14ac:dyDescent="0.3">
      <c r="A16" s="27" t="s">
        <v>156</v>
      </c>
      <c r="B16" s="27" t="s">
        <v>157</v>
      </c>
      <c r="C16" s="28">
        <v>252</v>
      </c>
      <c r="D16" s="28">
        <v>64</v>
      </c>
    </row>
    <row r="17" spans="1:4" ht="15.75" thickBot="1" x14ac:dyDescent="0.3">
      <c r="A17" s="27"/>
      <c r="B17" s="27" t="s">
        <v>158</v>
      </c>
      <c r="C17" s="28"/>
      <c r="D17" s="28"/>
    </row>
    <row r="18" spans="1:4" ht="15.75" thickBot="1" x14ac:dyDescent="0.3">
      <c r="A18" s="27" t="s">
        <v>68</v>
      </c>
      <c r="B18" s="27" t="s">
        <v>159</v>
      </c>
      <c r="C18" s="28">
        <v>171</v>
      </c>
      <c r="D18" s="28">
        <v>28</v>
      </c>
    </row>
    <row r="19" spans="1:4" ht="46.5" customHeight="1" thickBot="1" x14ac:dyDescent="0.3">
      <c r="A19" s="27" t="s">
        <v>70</v>
      </c>
      <c r="B19" s="27" t="s">
        <v>71</v>
      </c>
      <c r="C19" s="28"/>
      <c r="D19" s="28"/>
    </row>
    <row r="20" spans="1:4" ht="52.5" customHeight="1" thickBot="1" x14ac:dyDescent="0.3">
      <c r="A20" s="27" t="s">
        <v>72</v>
      </c>
      <c r="B20" s="27" t="s">
        <v>73</v>
      </c>
      <c r="C20" s="28"/>
      <c r="D20" s="28"/>
    </row>
    <row r="21" spans="1:4" ht="15.75" thickBot="1" x14ac:dyDescent="0.3">
      <c r="A21" s="27" t="s">
        <v>74</v>
      </c>
      <c r="B21" s="27" t="s">
        <v>75</v>
      </c>
      <c r="C21" s="28">
        <v>5</v>
      </c>
      <c r="D21" s="28">
        <v>6</v>
      </c>
    </row>
    <row r="22" spans="1:4" ht="15.75" thickBot="1" x14ac:dyDescent="0.3">
      <c r="A22" s="27"/>
      <c r="B22" s="27" t="s">
        <v>76</v>
      </c>
      <c r="C22" s="28">
        <v>920</v>
      </c>
      <c r="D22" s="28">
        <v>838</v>
      </c>
    </row>
    <row r="23" spans="1:4" ht="25.5" customHeight="1" thickBot="1" x14ac:dyDescent="0.3">
      <c r="A23" s="29"/>
      <c r="B23" s="29" t="s">
        <v>77</v>
      </c>
      <c r="C23" s="30">
        <f>C4+C12</f>
        <v>1691</v>
      </c>
      <c r="D23" s="30">
        <f>D4+D12</f>
        <v>1292</v>
      </c>
    </row>
    <row r="24" spans="1:4" ht="15.75" thickBot="1" x14ac:dyDescent="0.3">
      <c r="A24" s="25" t="s">
        <v>146</v>
      </c>
      <c r="B24" s="25" t="s">
        <v>160</v>
      </c>
      <c r="C24" s="26">
        <f>C25+C35+C36</f>
        <v>1030</v>
      </c>
      <c r="D24" s="26">
        <f>D25+D35+D36</f>
        <v>939</v>
      </c>
    </row>
    <row r="25" spans="1:4" ht="15.75" thickBot="1" x14ac:dyDescent="0.3">
      <c r="A25" s="27"/>
      <c r="B25" s="27" t="s">
        <v>79</v>
      </c>
      <c r="C25" s="28">
        <f>SUM(C26:C34)</f>
        <v>1030</v>
      </c>
      <c r="D25" s="28">
        <f>SUM(D26:D34)</f>
        <v>939</v>
      </c>
    </row>
    <row r="26" spans="1:4" ht="15.75" thickBot="1" x14ac:dyDescent="0.3">
      <c r="A26" s="27" t="s">
        <v>161</v>
      </c>
      <c r="B26" s="27" t="s">
        <v>162</v>
      </c>
      <c r="C26" s="28">
        <v>60</v>
      </c>
      <c r="D26" s="28">
        <v>60</v>
      </c>
    </row>
    <row r="27" spans="1:4" ht="15.75" thickBot="1" x14ac:dyDescent="0.3">
      <c r="A27" s="27"/>
      <c r="B27" s="27" t="s">
        <v>163</v>
      </c>
      <c r="C27" s="28"/>
      <c r="D27" s="28"/>
    </row>
    <row r="28" spans="1:4" ht="15.75" thickBot="1" x14ac:dyDescent="0.3">
      <c r="A28" s="27" t="s">
        <v>164</v>
      </c>
      <c r="B28" s="27" t="s">
        <v>165</v>
      </c>
      <c r="C28" s="28">
        <v>679</v>
      </c>
      <c r="D28" s="28">
        <v>673</v>
      </c>
    </row>
    <row r="29" spans="1:4" ht="15.75" thickBot="1" x14ac:dyDescent="0.3">
      <c r="A29" s="27" t="s">
        <v>85</v>
      </c>
      <c r="B29" s="27" t="s">
        <v>166</v>
      </c>
      <c r="C29" s="28"/>
      <c r="D29" s="28"/>
    </row>
    <row r="30" spans="1:4" ht="15.75" thickBot="1" x14ac:dyDescent="0.3">
      <c r="A30" s="27" t="s">
        <v>87</v>
      </c>
      <c r="B30" s="27" t="s">
        <v>167</v>
      </c>
      <c r="C30" s="28"/>
      <c r="D30" s="28"/>
    </row>
    <row r="31" spans="1:4" ht="15.75" thickBot="1" x14ac:dyDescent="0.3">
      <c r="A31" s="27"/>
      <c r="B31" s="27" t="s">
        <v>168</v>
      </c>
      <c r="C31" s="28"/>
      <c r="D31" s="28"/>
    </row>
    <row r="32" spans="1:4" ht="15.75" thickBot="1" x14ac:dyDescent="0.3">
      <c r="A32" s="27"/>
      <c r="B32" s="27" t="s">
        <v>169</v>
      </c>
      <c r="C32" s="28">
        <v>291</v>
      </c>
      <c r="D32" s="28">
        <v>206</v>
      </c>
    </row>
    <row r="33" spans="1:4" ht="15.75" thickBot="1" x14ac:dyDescent="0.3">
      <c r="A33" s="27" t="s">
        <v>91</v>
      </c>
      <c r="B33" s="27" t="s">
        <v>170</v>
      </c>
      <c r="C33" s="28"/>
      <c r="D33" s="28"/>
    </row>
    <row r="34" spans="1:4" ht="15.75" thickBot="1" x14ac:dyDescent="0.3">
      <c r="A34" s="27"/>
      <c r="B34" s="27" t="s">
        <v>171</v>
      </c>
      <c r="C34" s="28"/>
      <c r="D34" s="28"/>
    </row>
    <row r="35" spans="1:4" ht="15.75" thickBot="1" x14ac:dyDescent="0.3">
      <c r="A35" s="27" t="s">
        <v>94</v>
      </c>
      <c r="B35" s="27" t="s">
        <v>95</v>
      </c>
      <c r="C35" s="28"/>
      <c r="D35" s="28"/>
    </row>
    <row r="36" spans="1:4" ht="15.75" thickBot="1" x14ac:dyDescent="0.3">
      <c r="A36" s="27" t="s">
        <v>96</v>
      </c>
      <c r="B36" s="27" t="s">
        <v>97</v>
      </c>
      <c r="C36" s="28"/>
      <c r="D36" s="28"/>
    </row>
    <row r="37" spans="1:4" ht="15.75" thickBot="1" x14ac:dyDescent="0.3">
      <c r="A37" s="25" t="s">
        <v>146</v>
      </c>
      <c r="B37" s="25" t="s">
        <v>172</v>
      </c>
      <c r="C37" s="26">
        <f>SUM(C38:C39,C44:C48)</f>
        <v>0</v>
      </c>
      <c r="D37" s="26">
        <f>SUM(D38:D39,D44:D48)</f>
        <v>0</v>
      </c>
    </row>
    <row r="38" spans="1:4" ht="15.75" thickBot="1" x14ac:dyDescent="0.3">
      <c r="A38" s="27" t="s">
        <v>102</v>
      </c>
      <c r="B38" s="27" t="s">
        <v>99</v>
      </c>
      <c r="C38" s="28"/>
      <c r="D38" s="28"/>
    </row>
    <row r="39" spans="1:4" ht="15.75" thickBot="1" x14ac:dyDescent="0.3">
      <c r="A39" s="27"/>
      <c r="B39" s="27" t="s">
        <v>104</v>
      </c>
      <c r="C39" s="28">
        <f>SUM(C40:C43)</f>
        <v>0</v>
      </c>
      <c r="D39" s="28">
        <f>SUM(D40:D43)</f>
        <v>0</v>
      </c>
    </row>
    <row r="40" spans="1:4" ht="15.75" thickBot="1" x14ac:dyDescent="0.3">
      <c r="A40" s="27" t="s">
        <v>105</v>
      </c>
      <c r="B40" s="27" t="s">
        <v>173</v>
      </c>
      <c r="C40" s="28"/>
      <c r="D40" s="28"/>
    </row>
    <row r="41" spans="1:4" ht="15.75" thickBot="1" x14ac:dyDescent="0.3">
      <c r="A41" s="27" t="s">
        <v>107</v>
      </c>
      <c r="B41" s="27" t="s">
        <v>174</v>
      </c>
      <c r="C41" s="28"/>
      <c r="D41" s="28"/>
    </row>
    <row r="42" spans="1:4" ht="15.75" thickBot="1" x14ac:dyDescent="0.3">
      <c r="A42" s="27" t="s">
        <v>109</v>
      </c>
      <c r="B42" s="27" t="s">
        <v>175</v>
      </c>
      <c r="C42" s="28"/>
      <c r="D42" s="28"/>
    </row>
    <row r="43" spans="1:4" ht="18" customHeight="1" thickBot="1" x14ac:dyDescent="0.3">
      <c r="A43" s="27" t="s">
        <v>111</v>
      </c>
      <c r="B43" s="27" t="s">
        <v>176</v>
      </c>
      <c r="C43" s="28"/>
      <c r="D43" s="28"/>
    </row>
    <row r="44" spans="1:4" ht="15.75" thickBot="1" x14ac:dyDescent="0.3">
      <c r="A44" s="27" t="s">
        <v>113</v>
      </c>
      <c r="B44" s="27" t="s">
        <v>114</v>
      </c>
      <c r="C44" s="28"/>
      <c r="D44" s="28"/>
    </row>
    <row r="45" spans="1:4" ht="15.75" thickBot="1" x14ac:dyDescent="0.3">
      <c r="A45" s="27" t="s">
        <v>115</v>
      </c>
      <c r="B45" s="27" t="s">
        <v>116</v>
      </c>
      <c r="C45" s="28"/>
      <c r="D45" s="28"/>
    </row>
    <row r="46" spans="1:4" ht="15.75" thickBot="1" x14ac:dyDescent="0.3">
      <c r="A46" s="27" t="s">
        <v>117</v>
      </c>
      <c r="B46" s="27" t="s">
        <v>118</v>
      </c>
      <c r="C46" s="28"/>
      <c r="D46" s="28"/>
    </row>
    <row r="47" spans="1:4" ht="15.75" thickBot="1" x14ac:dyDescent="0.3">
      <c r="A47" s="27" t="s">
        <v>177</v>
      </c>
      <c r="B47" s="27" t="s">
        <v>120</v>
      </c>
      <c r="C47" s="28"/>
      <c r="D47" s="28"/>
    </row>
    <row r="48" spans="1:4" ht="15.75" thickBot="1" x14ac:dyDescent="0.3">
      <c r="A48" s="27" t="s">
        <v>178</v>
      </c>
      <c r="B48" s="27" t="s">
        <v>122</v>
      </c>
      <c r="C48" s="28"/>
      <c r="D48" s="28"/>
    </row>
    <row r="49" spans="1:4" ht="15.75" thickBot="1" x14ac:dyDescent="0.3">
      <c r="A49" s="25" t="s">
        <v>146</v>
      </c>
      <c r="B49" s="25" t="s">
        <v>179</v>
      </c>
      <c r="C49" s="26">
        <f>SUM(C50:C52,C57:C58,C61:C62)</f>
        <v>661</v>
      </c>
      <c r="D49" s="26">
        <f>SUM(D50:D52,D57:D58,D61:D62)</f>
        <v>353</v>
      </c>
    </row>
    <row r="50" spans="1:4" ht="15.75" thickBot="1" x14ac:dyDescent="0.3">
      <c r="A50" s="27" t="s">
        <v>124</v>
      </c>
      <c r="B50" s="27" t="s">
        <v>125</v>
      </c>
      <c r="C50" s="28"/>
      <c r="D50" s="28"/>
    </row>
    <row r="51" spans="1:4" ht="15.75" thickBot="1" x14ac:dyDescent="0.3">
      <c r="A51" s="27" t="s">
        <v>127</v>
      </c>
      <c r="B51" s="27" t="s">
        <v>126</v>
      </c>
      <c r="C51" s="28"/>
      <c r="D51" s="28"/>
    </row>
    <row r="52" spans="1:4" ht="15.75" thickBot="1" x14ac:dyDescent="0.3">
      <c r="A52" s="27"/>
      <c r="B52" s="27" t="s">
        <v>128</v>
      </c>
      <c r="C52" s="28">
        <f>SUM(C53:C56)</f>
        <v>350</v>
      </c>
      <c r="D52" s="28">
        <f>SUM(D53:D56)</f>
        <v>185</v>
      </c>
    </row>
    <row r="53" spans="1:4" ht="15.75" thickBot="1" x14ac:dyDescent="0.3">
      <c r="A53" s="27" t="s">
        <v>129</v>
      </c>
      <c r="B53" s="27" t="s">
        <v>173</v>
      </c>
      <c r="C53" s="28"/>
      <c r="D53" s="28"/>
    </row>
    <row r="54" spans="1:4" ht="15.75" thickBot="1" x14ac:dyDescent="0.3">
      <c r="A54" s="27" t="s">
        <v>130</v>
      </c>
      <c r="B54" s="27" t="s">
        <v>174</v>
      </c>
      <c r="C54" s="28"/>
      <c r="D54" s="28"/>
    </row>
    <row r="55" spans="1:4" ht="15.75" thickBot="1" x14ac:dyDescent="0.3">
      <c r="A55" s="27" t="s">
        <v>131</v>
      </c>
      <c r="B55" s="27" t="s">
        <v>175</v>
      </c>
      <c r="C55" s="28"/>
      <c r="D55" s="28"/>
    </row>
    <row r="56" spans="1:4" ht="42" customHeight="1" thickBot="1" x14ac:dyDescent="0.3">
      <c r="A56" s="27" t="s">
        <v>132</v>
      </c>
      <c r="B56" s="27" t="s">
        <v>180</v>
      </c>
      <c r="C56" s="28">
        <v>350</v>
      </c>
      <c r="D56" s="28">
        <v>185</v>
      </c>
    </row>
    <row r="57" spans="1:4" ht="31.5" customHeight="1" thickBot="1" x14ac:dyDescent="0.3">
      <c r="A57" s="27" t="s">
        <v>134</v>
      </c>
      <c r="B57" s="27" t="s">
        <v>135</v>
      </c>
      <c r="C57" s="28"/>
      <c r="D57" s="28"/>
    </row>
    <row r="58" spans="1:4" ht="15.75" thickBot="1" x14ac:dyDescent="0.3">
      <c r="A58" s="27"/>
      <c r="B58" s="27" t="s">
        <v>136</v>
      </c>
      <c r="C58" s="28">
        <f>SUM(C59:C60)</f>
        <v>311</v>
      </c>
      <c r="D58" s="28">
        <f>SUM(D59:D60)</f>
        <v>160</v>
      </c>
    </row>
    <row r="59" spans="1:4" ht="15.75" thickBot="1" x14ac:dyDescent="0.3">
      <c r="A59" s="27" t="s">
        <v>137</v>
      </c>
      <c r="B59" s="27" t="s">
        <v>181</v>
      </c>
      <c r="C59" s="28">
        <v>102</v>
      </c>
      <c r="D59" s="28"/>
    </row>
    <row r="60" spans="1:4" ht="15.75" thickBot="1" x14ac:dyDescent="0.3">
      <c r="A60" s="27" t="s">
        <v>139</v>
      </c>
      <c r="B60" s="27" t="s">
        <v>182</v>
      </c>
      <c r="C60" s="28">
        <v>209</v>
      </c>
      <c r="D60" s="28">
        <v>160</v>
      </c>
    </row>
    <row r="61" spans="1:4" ht="15.75" thickBot="1" x14ac:dyDescent="0.3">
      <c r="A61" s="27" t="s">
        <v>141</v>
      </c>
      <c r="B61" s="27" t="s">
        <v>142</v>
      </c>
      <c r="C61" s="28"/>
      <c r="D61" s="28">
        <v>8</v>
      </c>
    </row>
    <row r="62" spans="1:4" ht="15.75" thickBot="1" x14ac:dyDescent="0.3">
      <c r="A62" s="27" t="s">
        <v>183</v>
      </c>
      <c r="B62" s="27" t="s">
        <v>144</v>
      </c>
      <c r="C62" s="28"/>
      <c r="D62" s="28"/>
    </row>
    <row r="63" spans="1:4" ht="23.25" customHeight="1" thickBot="1" x14ac:dyDescent="0.3">
      <c r="A63" s="29"/>
      <c r="B63" s="29" t="s">
        <v>145</v>
      </c>
      <c r="C63" s="30">
        <f>C24+C37+C49</f>
        <v>1691</v>
      </c>
      <c r="D63" s="30">
        <f>D24+D37+D49</f>
        <v>1292</v>
      </c>
    </row>
    <row r="66" spans="1:1" x14ac:dyDescent="0.25">
      <c r="A66" s="31" t="s">
        <v>184</v>
      </c>
    </row>
  </sheetData>
  <mergeCells count="1">
    <mergeCell ref="A1:D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88"/>
  <sheetViews>
    <sheetView workbookViewId="0">
      <selection sqref="A1:D1"/>
    </sheetView>
  </sheetViews>
  <sheetFormatPr baseColWidth="10" defaultColWidth="8.85546875" defaultRowHeight="15" x14ac:dyDescent="0.25"/>
  <cols>
    <col min="1" max="1" width="40.5703125" customWidth="1" collapsed="1"/>
    <col min="2" max="2" width="85.5703125" customWidth="1" collapsed="1"/>
    <col min="3" max="4" width="16.5703125" customWidth="1" collapsed="1"/>
  </cols>
  <sheetData>
    <row r="1" spans="1:4" s="8" customFormat="1" ht="39.75" customHeight="1" thickBot="1" x14ac:dyDescent="0.3">
      <c r="A1" s="46" t="s">
        <v>20</v>
      </c>
      <c r="B1" s="47"/>
      <c r="C1" s="47"/>
      <c r="D1" s="48"/>
    </row>
    <row r="2" spans="1:4" s="8" customFormat="1" ht="19.5" customHeight="1" thickBot="1" x14ac:dyDescent="0.3">
      <c r="A2" s="49"/>
      <c r="B2" s="50"/>
      <c r="C2" s="50"/>
      <c r="D2" s="51"/>
    </row>
    <row r="3" spans="1:4" s="8" customFormat="1" ht="19.5" customHeight="1" thickBot="1" x14ac:dyDescent="0.3">
      <c r="A3" s="52"/>
      <c r="B3" s="53"/>
      <c r="C3" s="53"/>
      <c r="D3" s="53"/>
    </row>
    <row r="4" spans="1:4" ht="19.5" customHeight="1" thickBot="1" x14ac:dyDescent="0.3">
      <c r="A4" s="54" t="s">
        <v>21</v>
      </c>
      <c r="B4" s="54"/>
      <c r="C4" s="54"/>
      <c r="D4" s="54"/>
    </row>
    <row r="5" spans="1:4" ht="15.75" thickBot="1" x14ac:dyDescent="0.3">
      <c r="A5" s="9" t="s">
        <v>22</v>
      </c>
      <c r="B5" s="9" t="s">
        <v>23</v>
      </c>
      <c r="C5" s="9" t="s">
        <v>22</v>
      </c>
      <c r="D5" s="9" t="s">
        <v>22</v>
      </c>
    </row>
    <row r="6" spans="1:4" ht="15.75" thickBot="1" x14ac:dyDescent="0.3">
      <c r="A6" s="9" t="s">
        <v>22</v>
      </c>
      <c r="B6" s="9" t="s">
        <v>24</v>
      </c>
      <c r="C6" s="9" t="s">
        <v>25</v>
      </c>
      <c r="D6" s="9" t="s">
        <v>26</v>
      </c>
    </row>
    <row r="7" spans="1:4" x14ac:dyDescent="0.25">
      <c r="A7" s="10"/>
      <c r="B7" s="10" t="s">
        <v>27</v>
      </c>
      <c r="C7" s="11">
        <v>131123</v>
      </c>
      <c r="D7" s="11">
        <v>128943</v>
      </c>
    </row>
    <row r="8" spans="1:4" x14ac:dyDescent="0.25">
      <c r="A8" s="12"/>
      <c r="B8" s="12" t="s">
        <v>28</v>
      </c>
      <c r="C8" s="13">
        <v>233</v>
      </c>
      <c r="D8" s="13">
        <v>245</v>
      </c>
    </row>
    <row r="9" spans="1:4" x14ac:dyDescent="0.25">
      <c r="A9" s="12" t="s">
        <v>29</v>
      </c>
      <c r="B9" s="12" t="s">
        <v>30</v>
      </c>
      <c r="C9" s="14">
        <v>0</v>
      </c>
      <c r="D9" s="14">
        <v>0</v>
      </c>
    </row>
    <row r="10" spans="1:4" x14ac:dyDescent="0.25">
      <c r="A10" s="12" t="s">
        <v>31</v>
      </c>
      <c r="B10" s="12" t="s">
        <v>32</v>
      </c>
      <c r="C10" s="14">
        <v>233</v>
      </c>
      <c r="D10" s="14">
        <v>245</v>
      </c>
    </row>
    <row r="11" spans="1:4" x14ac:dyDescent="0.25">
      <c r="A11" s="12"/>
      <c r="B11" s="12" t="s">
        <v>33</v>
      </c>
      <c r="C11" s="14">
        <v>0</v>
      </c>
      <c r="D11" s="14">
        <v>0</v>
      </c>
    </row>
    <row r="12" spans="1:4" ht="22.5" x14ac:dyDescent="0.25">
      <c r="A12" s="12" t="s">
        <v>34</v>
      </c>
      <c r="B12" s="12" t="s">
        <v>35</v>
      </c>
      <c r="C12" s="14">
        <v>0</v>
      </c>
      <c r="D12" s="14">
        <v>0</v>
      </c>
    </row>
    <row r="13" spans="1:4" x14ac:dyDescent="0.25">
      <c r="A13" s="12"/>
      <c r="B13" s="12" t="s">
        <v>36</v>
      </c>
      <c r="C13" s="13">
        <v>130877</v>
      </c>
      <c r="D13" s="13">
        <v>128685</v>
      </c>
    </row>
    <row r="14" spans="1:4" x14ac:dyDescent="0.25">
      <c r="A14" s="12" t="s">
        <v>37</v>
      </c>
      <c r="B14" s="12" t="s">
        <v>38</v>
      </c>
      <c r="C14" s="14">
        <v>0</v>
      </c>
      <c r="D14" s="14">
        <v>0</v>
      </c>
    </row>
    <row r="15" spans="1:4" x14ac:dyDescent="0.25">
      <c r="A15" s="12"/>
      <c r="B15" s="12" t="s">
        <v>33</v>
      </c>
      <c r="C15" s="14">
        <v>0</v>
      </c>
      <c r="D15" s="14">
        <v>0</v>
      </c>
    </row>
    <row r="16" spans="1:4" ht="45" x14ac:dyDescent="0.25">
      <c r="A16" s="12" t="s">
        <v>39</v>
      </c>
      <c r="B16" s="12" t="s">
        <v>40</v>
      </c>
      <c r="C16" s="14">
        <v>130877</v>
      </c>
      <c r="D16" s="14">
        <v>128685</v>
      </c>
    </row>
    <row r="17" spans="1:4" x14ac:dyDescent="0.25">
      <c r="A17" s="12"/>
      <c r="B17" s="12" t="s">
        <v>41</v>
      </c>
      <c r="C17" s="13">
        <v>0</v>
      </c>
      <c r="D17" s="13">
        <v>0</v>
      </c>
    </row>
    <row r="18" spans="1:4" x14ac:dyDescent="0.25">
      <c r="A18" s="12" t="s">
        <v>42</v>
      </c>
      <c r="B18" s="12" t="s">
        <v>38</v>
      </c>
      <c r="C18" s="14">
        <v>0</v>
      </c>
      <c r="D18" s="14">
        <v>0</v>
      </c>
    </row>
    <row r="19" spans="1:4" x14ac:dyDescent="0.25">
      <c r="A19" s="12" t="s">
        <v>43</v>
      </c>
      <c r="B19" s="12" t="s">
        <v>44</v>
      </c>
      <c r="C19" s="14">
        <v>0</v>
      </c>
      <c r="D19" s="14">
        <v>0</v>
      </c>
    </row>
    <row r="20" spans="1:4" ht="33.75" x14ac:dyDescent="0.25">
      <c r="A20" s="12" t="s">
        <v>45</v>
      </c>
      <c r="B20" s="12" t="s">
        <v>46</v>
      </c>
      <c r="C20" s="14">
        <v>0</v>
      </c>
      <c r="D20" s="14">
        <v>0</v>
      </c>
    </row>
    <row r="21" spans="1:4" ht="33.75" x14ac:dyDescent="0.25">
      <c r="A21" s="12" t="s">
        <v>47</v>
      </c>
      <c r="B21" s="12" t="s">
        <v>48</v>
      </c>
      <c r="C21" s="14">
        <v>13</v>
      </c>
      <c r="D21" s="14">
        <v>13</v>
      </c>
    </row>
    <row r="22" spans="1:4" x14ac:dyDescent="0.25">
      <c r="A22" s="12"/>
      <c r="B22" s="12" t="s">
        <v>49</v>
      </c>
      <c r="C22" s="14">
        <v>0</v>
      </c>
      <c r="D22" s="14">
        <v>0</v>
      </c>
    </row>
    <row r="23" spans="1:4" x14ac:dyDescent="0.25">
      <c r="A23" s="12" t="s">
        <v>50</v>
      </c>
      <c r="B23" s="12" t="s">
        <v>51</v>
      </c>
      <c r="C23" s="14">
        <v>0</v>
      </c>
      <c r="D23" s="14">
        <v>0</v>
      </c>
    </row>
    <row r="24" spans="1:4" x14ac:dyDescent="0.25">
      <c r="A24" s="10"/>
      <c r="B24" s="10" t="s">
        <v>52</v>
      </c>
      <c r="C24" s="11">
        <v>24522</v>
      </c>
      <c r="D24" s="11">
        <v>42697</v>
      </c>
    </row>
    <row r="25" spans="1:4" x14ac:dyDescent="0.25">
      <c r="A25" s="12"/>
      <c r="B25" s="12" t="s">
        <v>53</v>
      </c>
      <c r="C25" s="13">
        <v>0</v>
      </c>
      <c r="D25" s="13">
        <v>0</v>
      </c>
    </row>
    <row r="26" spans="1:4" x14ac:dyDescent="0.25">
      <c r="A26" s="12"/>
      <c r="B26" s="12" t="s">
        <v>54</v>
      </c>
      <c r="C26" s="14">
        <v>0</v>
      </c>
      <c r="D26" s="14">
        <v>0</v>
      </c>
    </row>
    <row r="27" spans="1:4" x14ac:dyDescent="0.25">
      <c r="A27" s="12" t="s">
        <v>55</v>
      </c>
      <c r="B27" s="12" t="s">
        <v>38</v>
      </c>
      <c r="C27" s="14">
        <v>0</v>
      </c>
      <c r="D27" s="14">
        <v>0</v>
      </c>
    </row>
    <row r="28" spans="1:4" x14ac:dyDescent="0.25">
      <c r="A28" s="12" t="s">
        <v>55</v>
      </c>
      <c r="B28" s="12" t="s">
        <v>56</v>
      </c>
      <c r="C28" s="14">
        <v>0</v>
      </c>
      <c r="D28" s="14">
        <v>0</v>
      </c>
    </row>
    <row r="29" spans="1:4" x14ac:dyDescent="0.25">
      <c r="A29" s="12" t="s">
        <v>57</v>
      </c>
      <c r="B29" s="12" t="s">
        <v>58</v>
      </c>
      <c r="C29" s="14">
        <v>0</v>
      </c>
      <c r="D29" s="14">
        <v>0</v>
      </c>
    </row>
    <row r="30" spans="1:4" x14ac:dyDescent="0.25">
      <c r="A30" s="12" t="s">
        <v>59</v>
      </c>
      <c r="B30" s="12" t="s">
        <v>60</v>
      </c>
      <c r="C30" s="14">
        <v>0</v>
      </c>
      <c r="D30" s="14">
        <v>0</v>
      </c>
    </row>
    <row r="31" spans="1:4" x14ac:dyDescent="0.25">
      <c r="A31" s="12"/>
      <c r="B31" s="12" t="s">
        <v>61</v>
      </c>
      <c r="C31" s="13">
        <v>7119</v>
      </c>
      <c r="D31" s="13">
        <v>6647</v>
      </c>
    </row>
    <row r="32" spans="1:4" x14ac:dyDescent="0.25">
      <c r="A32" s="12" t="s">
        <v>62</v>
      </c>
      <c r="B32" s="12" t="s">
        <v>63</v>
      </c>
      <c r="C32" s="14">
        <v>7119</v>
      </c>
      <c r="D32" s="14">
        <v>6647</v>
      </c>
    </row>
    <row r="33" spans="1:4" x14ac:dyDescent="0.25">
      <c r="A33" s="12"/>
      <c r="B33" s="12" t="s">
        <v>33</v>
      </c>
      <c r="C33" s="14">
        <v>0</v>
      </c>
      <c r="D33" s="14">
        <v>0</v>
      </c>
    </row>
    <row r="34" spans="1:4" x14ac:dyDescent="0.25">
      <c r="A34" s="12"/>
      <c r="B34" s="12" t="s">
        <v>64</v>
      </c>
      <c r="C34" s="13">
        <v>1320</v>
      </c>
      <c r="D34" s="13">
        <v>1304</v>
      </c>
    </row>
    <row r="35" spans="1:4" ht="22.5" x14ac:dyDescent="0.25">
      <c r="A35" s="12" t="s">
        <v>65</v>
      </c>
      <c r="B35" s="12" t="s">
        <v>66</v>
      </c>
      <c r="C35" s="14">
        <v>869</v>
      </c>
      <c r="D35" s="14">
        <v>688</v>
      </c>
    </row>
    <row r="36" spans="1:4" x14ac:dyDescent="0.25">
      <c r="A36" s="12"/>
      <c r="B36" s="12" t="s">
        <v>67</v>
      </c>
      <c r="C36" s="14">
        <v>0</v>
      </c>
      <c r="D36" s="14">
        <v>0</v>
      </c>
    </row>
    <row r="37" spans="1:4" x14ac:dyDescent="0.25">
      <c r="A37" s="12" t="s">
        <v>68</v>
      </c>
      <c r="B37" s="12" t="s">
        <v>69</v>
      </c>
      <c r="C37" s="14">
        <v>451</v>
      </c>
      <c r="D37" s="14">
        <v>616</v>
      </c>
    </row>
    <row r="38" spans="1:4" ht="45" x14ac:dyDescent="0.25">
      <c r="A38" s="12" t="s">
        <v>70</v>
      </c>
      <c r="B38" s="12" t="s">
        <v>71</v>
      </c>
      <c r="C38" s="14">
        <v>0</v>
      </c>
      <c r="D38" s="14">
        <v>0</v>
      </c>
    </row>
    <row r="39" spans="1:4" ht="45" x14ac:dyDescent="0.25">
      <c r="A39" s="12" t="s">
        <v>72</v>
      </c>
      <c r="B39" s="12" t="s">
        <v>73</v>
      </c>
      <c r="C39" s="14">
        <v>0</v>
      </c>
      <c r="D39" s="14">
        <v>0</v>
      </c>
    </row>
    <row r="40" spans="1:4" x14ac:dyDescent="0.25">
      <c r="A40" s="12" t="s">
        <v>74</v>
      </c>
      <c r="B40" s="12" t="s">
        <v>75</v>
      </c>
      <c r="C40" s="14">
        <v>27</v>
      </c>
      <c r="D40" s="14">
        <v>65</v>
      </c>
    </row>
    <row r="41" spans="1:4" x14ac:dyDescent="0.25">
      <c r="A41" s="12"/>
      <c r="B41" s="12" t="s">
        <v>76</v>
      </c>
      <c r="C41" s="14">
        <v>16056</v>
      </c>
      <c r="D41" s="14">
        <v>34681</v>
      </c>
    </row>
    <row r="42" spans="1:4" x14ac:dyDescent="0.25">
      <c r="A42" s="15"/>
      <c r="B42" s="16" t="s">
        <v>77</v>
      </c>
      <c r="C42" s="17">
        <v>155645</v>
      </c>
      <c r="D42" s="17">
        <v>171640</v>
      </c>
    </row>
    <row r="43" spans="1:4" x14ac:dyDescent="0.25">
      <c r="A43" s="10"/>
      <c r="B43" s="10" t="s">
        <v>78</v>
      </c>
      <c r="C43" s="11">
        <v>125657</v>
      </c>
      <c r="D43" s="11">
        <v>140460</v>
      </c>
    </row>
    <row r="44" spans="1:4" x14ac:dyDescent="0.25">
      <c r="A44" s="12"/>
      <c r="B44" s="12" t="s">
        <v>79</v>
      </c>
      <c r="C44" s="13">
        <v>39386</v>
      </c>
      <c r="D44" s="13">
        <v>54181</v>
      </c>
    </row>
    <row r="45" spans="1:4" ht="22.5" x14ac:dyDescent="0.25">
      <c r="A45" s="12" t="s">
        <v>80</v>
      </c>
      <c r="B45" s="12" t="s">
        <v>81</v>
      </c>
      <c r="C45" s="14">
        <v>3005</v>
      </c>
      <c r="D45" s="14">
        <v>3005</v>
      </c>
    </row>
    <row r="46" spans="1:4" x14ac:dyDescent="0.25">
      <c r="A46" s="12"/>
      <c r="B46" s="12" t="s">
        <v>82</v>
      </c>
      <c r="C46" s="14">
        <v>0</v>
      </c>
      <c r="D46" s="14">
        <v>0</v>
      </c>
    </row>
    <row r="47" spans="1:4" ht="22.5" x14ac:dyDescent="0.25">
      <c r="A47" s="12" t="s">
        <v>83</v>
      </c>
      <c r="B47" s="12" t="s">
        <v>84</v>
      </c>
      <c r="C47" s="14">
        <v>51177</v>
      </c>
      <c r="D47" s="14">
        <v>45180</v>
      </c>
    </row>
    <row r="48" spans="1:4" x14ac:dyDescent="0.25">
      <c r="A48" s="12" t="s">
        <v>85</v>
      </c>
      <c r="B48" s="12" t="s">
        <v>86</v>
      </c>
      <c r="C48" s="14">
        <v>0</v>
      </c>
      <c r="D48" s="14">
        <v>0</v>
      </c>
    </row>
    <row r="49" spans="1:4" x14ac:dyDescent="0.25">
      <c r="A49" s="12" t="s">
        <v>87</v>
      </c>
      <c r="B49" s="12" t="s">
        <v>88</v>
      </c>
      <c r="C49" s="14">
        <v>0</v>
      </c>
      <c r="D49" s="14">
        <v>0</v>
      </c>
    </row>
    <row r="50" spans="1:4" x14ac:dyDescent="0.25">
      <c r="A50" s="12"/>
      <c r="B50" s="12" t="s">
        <v>89</v>
      </c>
      <c r="C50" s="14">
        <v>101145</v>
      </c>
      <c r="D50" s="14">
        <v>226808</v>
      </c>
    </row>
    <row r="51" spans="1:4" x14ac:dyDescent="0.25">
      <c r="A51" s="12"/>
      <c r="B51" s="12" t="s">
        <v>90</v>
      </c>
      <c r="C51" s="14">
        <v>-115941</v>
      </c>
      <c r="D51" s="14">
        <v>-220812</v>
      </c>
    </row>
    <row r="52" spans="1:4" x14ac:dyDescent="0.25">
      <c r="A52" s="12" t="s">
        <v>91</v>
      </c>
      <c r="B52" s="12" t="s">
        <v>92</v>
      </c>
      <c r="C52" s="14">
        <v>0</v>
      </c>
      <c r="D52" s="14">
        <v>0</v>
      </c>
    </row>
    <row r="53" spans="1:4" x14ac:dyDescent="0.25">
      <c r="A53" s="12"/>
      <c r="B53" s="12" t="s">
        <v>93</v>
      </c>
      <c r="C53" s="14">
        <v>0</v>
      </c>
      <c r="D53" s="14">
        <v>0</v>
      </c>
    </row>
    <row r="54" spans="1:4" x14ac:dyDescent="0.25">
      <c r="A54" s="12" t="s">
        <v>94</v>
      </c>
      <c r="B54" s="12" t="s">
        <v>95</v>
      </c>
      <c r="C54" s="14">
        <v>0</v>
      </c>
      <c r="D54" s="14">
        <v>0</v>
      </c>
    </row>
    <row r="55" spans="1:4" x14ac:dyDescent="0.25">
      <c r="A55" s="12" t="s">
        <v>96</v>
      </c>
      <c r="B55" s="12" t="s">
        <v>97</v>
      </c>
      <c r="C55" s="14">
        <v>86271</v>
      </c>
      <c r="D55" s="14">
        <v>86279</v>
      </c>
    </row>
    <row r="56" spans="1:4" x14ac:dyDescent="0.25">
      <c r="A56" s="10"/>
      <c r="B56" s="10" t="s">
        <v>98</v>
      </c>
      <c r="C56" s="11">
        <v>3979</v>
      </c>
      <c r="D56" s="11">
        <v>3857</v>
      </c>
    </row>
    <row r="57" spans="1:4" x14ac:dyDescent="0.25">
      <c r="A57" s="12"/>
      <c r="B57" s="12" t="s">
        <v>99</v>
      </c>
      <c r="C57" s="13">
        <v>3746</v>
      </c>
      <c r="D57" s="13">
        <v>3587</v>
      </c>
    </row>
    <row r="58" spans="1:4" x14ac:dyDescent="0.25">
      <c r="A58" s="12"/>
      <c r="B58" s="12" t="s">
        <v>100</v>
      </c>
      <c r="C58" s="14">
        <v>0</v>
      </c>
      <c r="D58" s="14">
        <v>0</v>
      </c>
    </row>
    <row r="59" spans="1:4" x14ac:dyDescent="0.25">
      <c r="A59" s="12"/>
      <c r="B59" s="12" t="s">
        <v>101</v>
      </c>
      <c r="C59" s="14">
        <v>0</v>
      </c>
      <c r="D59" s="14">
        <v>0</v>
      </c>
    </row>
    <row r="60" spans="1:4" x14ac:dyDescent="0.25">
      <c r="A60" s="12" t="s">
        <v>102</v>
      </c>
      <c r="B60" s="12" t="s">
        <v>103</v>
      </c>
      <c r="C60" s="14">
        <v>3746</v>
      </c>
      <c r="D60" s="14">
        <v>3587</v>
      </c>
    </row>
    <row r="61" spans="1:4" x14ac:dyDescent="0.25">
      <c r="A61" s="12"/>
      <c r="B61" s="12" t="s">
        <v>104</v>
      </c>
      <c r="C61" s="13">
        <v>233</v>
      </c>
      <c r="D61" s="13">
        <v>270</v>
      </c>
    </row>
    <row r="62" spans="1:4" x14ac:dyDescent="0.25">
      <c r="A62" s="12" t="s">
        <v>105</v>
      </c>
      <c r="B62" s="12" t="s">
        <v>106</v>
      </c>
      <c r="C62" s="14">
        <v>0</v>
      </c>
      <c r="D62" s="14">
        <v>0</v>
      </c>
    </row>
    <row r="63" spans="1:4" x14ac:dyDescent="0.25">
      <c r="A63" s="12" t="s">
        <v>107</v>
      </c>
      <c r="B63" s="12" t="s">
        <v>108</v>
      </c>
      <c r="C63" s="14">
        <v>0</v>
      </c>
      <c r="D63" s="14">
        <v>0</v>
      </c>
    </row>
    <row r="64" spans="1:4" x14ac:dyDescent="0.25">
      <c r="A64" s="12" t="s">
        <v>109</v>
      </c>
      <c r="B64" s="12" t="s">
        <v>110</v>
      </c>
      <c r="C64" s="14">
        <v>0</v>
      </c>
      <c r="D64" s="14">
        <v>0</v>
      </c>
    </row>
    <row r="65" spans="1:4" ht="22.5" x14ac:dyDescent="0.25">
      <c r="A65" s="12" t="s">
        <v>111</v>
      </c>
      <c r="B65" s="12" t="s">
        <v>112</v>
      </c>
      <c r="C65" s="14">
        <v>233</v>
      </c>
      <c r="D65" s="14">
        <v>270</v>
      </c>
    </row>
    <row r="66" spans="1:4" ht="22.5" x14ac:dyDescent="0.25">
      <c r="A66" s="12" t="s">
        <v>113</v>
      </c>
      <c r="B66" s="12" t="s">
        <v>114</v>
      </c>
      <c r="C66" s="14">
        <v>0</v>
      </c>
      <c r="D66" s="14">
        <v>0</v>
      </c>
    </row>
    <row r="67" spans="1:4" x14ac:dyDescent="0.25">
      <c r="A67" s="12" t="s">
        <v>115</v>
      </c>
      <c r="B67" s="12" t="s">
        <v>116</v>
      </c>
      <c r="C67" s="14">
        <v>0</v>
      </c>
      <c r="D67" s="14">
        <v>0</v>
      </c>
    </row>
    <row r="68" spans="1:4" x14ac:dyDescent="0.25">
      <c r="A68" s="12" t="s">
        <v>117</v>
      </c>
      <c r="B68" s="12" t="s">
        <v>118</v>
      </c>
      <c r="C68" s="14" t="s">
        <v>22</v>
      </c>
      <c r="D68" s="14" t="s">
        <v>22</v>
      </c>
    </row>
    <row r="69" spans="1:4" x14ac:dyDescent="0.25">
      <c r="A69" s="12" t="s">
        <v>119</v>
      </c>
      <c r="B69" s="12" t="s">
        <v>120</v>
      </c>
      <c r="C69" s="14" t="s">
        <v>22</v>
      </c>
      <c r="D69" s="14" t="s">
        <v>22</v>
      </c>
    </row>
    <row r="70" spans="1:4" x14ac:dyDescent="0.25">
      <c r="A70" s="12" t="s">
        <v>121</v>
      </c>
      <c r="B70" s="12" t="s">
        <v>122</v>
      </c>
      <c r="C70" s="14" t="s">
        <v>22</v>
      </c>
      <c r="D70" s="14" t="s">
        <v>22</v>
      </c>
    </row>
    <row r="71" spans="1:4" x14ac:dyDescent="0.25">
      <c r="A71" s="10"/>
      <c r="B71" s="10" t="s">
        <v>123</v>
      </c>
      <c r="C71" s="11">
        <v>26009</v>
      </c>
      <c r="D71" s="11">
        <v>27323</v>
      </c>
    </row>
    <row r="72" spans="1:4" x14ac:dyDescent="0.25">
      <c r="A72" s="12" t="s">
        <v>124</v>
      </c>
      <c r="B72" s="12" t="s">
        <v>125</v>
      </c>
      <c r="C72" s="14">
        <v>0</v>
      </c>
      <c r="D72" s="14">
        <v>0</v>
      </c>
    </row>
    <row r="73" spans="1:4" x14ac:dyDescent="0.25">
      <c r="A73" s="12"/>
      <c r="B73" s="12" t="s">
        <v>126</v>
      </c>
      <c r="C73" s="13">
        <v>0</v>
      </c>
      <c r="D73" s="13">
        <v>0</v>
      </c>
    </row>
    <row r="74" spans="1:4" x14ac:dyDescent="0.25">
      <c r="A74" s="12"/>
      <c r="B74" s="12" t="s">
        <v>100</v>
      </c>
      <c r="C74" s="14">
        <v>0</v>
      </c>
      <c r="D74" s="14">
        <v>0</v>
      </c>
    </row>
    <row r="75" spans="1:4" x14ac:dyDescent="0.25">
      <c r="A75" s="12"/>
      <c r="B75" s="12" t="s">
        <v>101</v>
      </c>
      <c r="C75" s="14">
        <v>0</v>
      </c>
      <c r="D75" s="14">
        <v>0</v>
      </c>
    </row>
    <row r="76" spans="1:4" x14ac:dyDescent="0.25">
      <c r="A76" s="12" t="s">
        <v>127</v>
      </c>
      <c r="B76" s="12" t="s">
        <v>103</v>
      </c>
      <c r="C76" s="14">
        <v>0</v>
      </c>
      <c r="D76" s="14">
        <v>0</v>
      </c>
    </row>
    <row r="77" spans="1:4" x14ac:dyDescent="0.25">
      <c r="A77" s="12"/>
      <c r="B77" s="12" t="s">
        <v>128</v>
      </c>
      <c r="C77" s="13">
        <v>7066</v>
      </c>
      <c r="D77" s="13">
        <v>1411</v>
      </c>
    </row>
    <row r="78" spans="1:4" x14ac:dyDescent="0.25">
      <c r="A78" s="12" t="s">
        <v>129</v>
      </c>
      <c r="B78" s="12" t="s">
        <v>106</v>
      </c>
      <c r="C78" s="14">
        <v>0</v>
      </c>
      <c r="D78" s="14">
        <v>0</v>
      </c>
    </row>
    <row r="79" spans="1:4" x14ac:dyDescent="0.25">
      <c r="A79" s="12" t="s">
        <v>130</v>
      </c>
      <c r="B79" s="12" t="s">
        <v>108</v>
      </c>
      <c r="C79" s="14">
        <v>0</v>
      </c>
      <c r="D79" s="14">
        <v>0</v>
      </c>
    </row>
    <row r="80" spans="1:4" x14ac:dyDescent="0.25">
      <c r="A80" s="12" t="s">
        <v>131</v>
      </c>
      <c r="B80" s="12" t="s">
        <v>110</v>
      </c>
      <c r="C80" s="14">
        <v>0</v>
      </c>
      <c r="D80" s="14">
        <v>0</v>
      </c>
    </row>
    <row r="81" spans="1:4" ht="45" x14ac:dyDescent="0.25">
      <c r="A81" s="12" t="s">
        <v>132</v>
      </c>
      <c r="B81" s="12" t="s">
        <v>133</v>
      </c>
      <c r="C81" s="14">
        <v>7066</v>
      </c>
      <c r="D81" s="14">
        <v>1411</v>
      </c>
    </row>
    <row r="82" spans="1:4" ht="22.5" x14ac:dyDescent="0.25">
      <c r="A82" s="12" t="s">
        <v>134</v>
      </c>
      <c r="B82" s="12" t="s">
        <v>135</v>
      </c>
      <c r="C82" s="14">
        <v>0</v>
      </c>
      <c r="D82" s="14">
        <v>0</v>
      </c>
    </row>
    <row r="83" spans="1:4" x14ac:dyDescent="0.25">
      <c r="A83" s="12"/>
      <c r="B83" s="12" t="s">
        <v>136</v>
      </c>
      <c r="C83" s="13">
        <v>18943</v>
      </c>
      <c r="D83" s="13">
        <v>25912</v>
      </c>
    </row>
    <row r="84" spans="1:4" x14ac:dyDescent="0.25">
      <c r="A84" s="12" t="s">
        <v>137</v>
      </c>
      <c r="B84" s="12" t="s">
        <v>138</v>
      </c>
      <c r="C84" s="14">
        <v>12347</v>
      </c>
      <c r="D84" s="14">
        <v>10718</v>
      </c>
    </row>
    <row r="85" spans="1:4" x14ac:dyDescent="0.25">
      <c r="A85" s="12" t="s">
        <v>139</v>
      </c>
      <c r="B85" s="12" t="s">
        <v>140</v>
      </c>
      <c r="C85" s="14">
        <v>6596</v>
      </c>
      <c r="D85" s="14">
        <v>15194</v>
      </c>
    </row>
    <row r="86" spans="1:4" x14ac:dyDescent="0.25">
      <c r="A86" s="12" t="s">
        <v>141</v>
      </c>
      <c r="B86" s="12" t="s">
        <v>142</v>
      </c>
      <c r="C86" s="14">
        <v>0</v>
      </c>
      <c r="D86" s="14">
        <v>0</v>
      </c>
    </row>
    <row r="87" spans="1:4" x14ac:dyDescent="0.25">
      <c r="A87" s="18" t="s">
        <v>143</v>
      </c>
      <c r="B87" s="18" t="s">
        <v>144</v>
      </c>
      <c r="C87" s="14">
        <v>0</v>
      </c>
      <c r="D87" s="14">
        <v>0</v>
      </c>
    </row>
    <row r="88" spans="1:4" x14ac:dyDescent="0.25">
      <c r="A88" s="19"/>
      <c r="B88" s="20" t="s">
        <v>145</v>
      </c>
      <c r="C88" s="21">
        <v>155645</v>
      </c>
      <c r="D88" s="21">
        <v>171640</v>
      </c>
    </row>
  </sheetData>
  <mergeCells count="4">
    <mergeCell ref="A1:D1"/>
    <mergeCell ref="A2:D2"/>
    <mergeCell ref="A3:D3"/>
    <mergeCell ref="A4:D4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D76"/>
  <sheetViews>
    <sheetView workbookViewId="0">
      <selection sqref="A1:D1"/>
    </sheetView>
  </sheetViews>
  <sheetFormatPr baseColWidth="10" defaultColWidth="11.42578125" defaultRowHeight="15" x14ac:dyDescent="0.25"/>
  <cols>
    <col min="1" max="1" width="28.42578125" bestFit="1" customWidth="1" collapsed="1"/>
    <col min="2" max="2" width="85.42578125" bestFit="1" customWidth="1" collapsed="1"/>
    <col min="3" max="4" width="15.42578125" bestFit="1" customWidth="1" collapsed="1"/>
    <col min="5" max="5" width="28.42578125" bestFit="1" customWidth="1" collapsed="1"/>
    <col min="6" max="6" width="85.42578125" bestFit="1" customWidth="1" collapsed="1"/>
    <col min="7" max="8" width="15.42578125" bestFit="1" customWidth="1" collapsed="1"/>
    <col min="9" max="16384" width="11.42578125" collapsed="1"/>
  </cols>
  <sheetData>
    <row r="1" spans="1:4" ht="39.950000000000003" customHeight="1" thickBot="1" x14ac:dyDescent="0.3">
      <c r="A1" s="56" t="s">
        <v>190</v>
      </c>
      <c r="B1" s="57"/>
      <c r="C1" s="57"/>
      <c r="D1" s="58"/>
    </row>
    <row r="2" spans="1:4" ht="20.25" customHeight="1" thickBot="1" x14ac:dyDescent="0.3">
      <c r="A2" s="59" t="s">
        <v>22</v>
      </c>
      <c r="B2" s="60"/>
      <c r="C2" s="60"/>
      <c r="D2" s="61"/>
    </row>
    <row r="3" spans="1:4" ht="20.25" customHeight="1" thickBot="1" x14ac:dyDescent="0.3">
      <c r="A3" s="59" t="s">
        <v>22</v>
      </c>
      <c r="B3" s="60"/>
      <c r="C3" s="60"/>
      <c r="D3" s="61"/>
    </row>
    <row r="4" spans="1:4" ht="20.25" customHeight="1" thickBot="1" x14ac:dyDescent="0.3">
      <c r="A4" s="62" t="s">
        <v>21</v>
      </c>
      <c r="B4" s="62"/>
      <c r="C4" s="62"/>
      <c r="D4" s="62"/>
    </row>
    <row r="5" spans="1:4" ht="15.75" thickBot="1" x14ac:dyDescent="0.3">
      <c r="A5" s="9" t="s">
        <v>146</v>
      </c>
      <c r="B5" s="9" t="s">
        <v>147</v>
      </c>
      <c r="C5" s="9"/>
      <c r="D5" s="9"/>
    </row>
    <row r="6" spans="1:4" ht="15.75" thickBot="1" x14ac:dyDescent="0.3">
      <c r="A6" s="9" t="s">
        <v>146</v>
      </c>
      <c r="B6" s="9" t="s">
        <v>148</v>
      </c>
      <c r="C6" s="9" t="s">
        <v>25</v>
      </c>
      <c r="D6" s="9" t="s">
        <v>26</v>
      </c>
    </row>
    <row r="7" spans="1:4" x14ac:dyDescent="0.25">
      <c r="A7" s="39" t="s">
        <v>191</v>
      </c>
      <c r="B7" s="39" t="s">
        <v>149</v>
      </c>
      <c r="C7" s="40">
        <f>ROUND(SUM(C25,C24,C23,C22,C19,C15,C12,C8),2)</f>
        <v>75735</v>
      </c>
      <c r="D7" s="40">
        <f>ROUND(SUM(D25,D24,D23,D22,D19,D15,D12,D8),2)</f>
        <v>77844</v>
      </c>
    </row>
    <row r="8" spans="1:4" x14ac:dyDescent="0.25">
      <c r="A8" s="41" t="s">
        <v>2</v>
      </c>
      <c r="B8" s="41" t="s">
        <v>28</v>
      </c>
      <c r="C8" s="13">
        <f>ROUND(SUM(C9:C11),2)</f>
        <v>52653</v>
      </c>
      <c r="D8" s="13">
        <f>ROUND(SUM(D9:D11),2)</f>
        <v>53445</v>
      </c>
    </row>
    <row r="9" spans="1:4" x14ac:dyDescent="0.25">
      <c r="A9" s="41" t="s">
        <v>192</v>
      </c>
      <c r="B9" s="41" t="s">
        <v>193</v>
      </c>
      <c r="C9" s="14"/>
      <c r="D9" s="14"/>
    </row>
    <row r="10" spans="1:4" ht="15.75" thickBot="1" x14ac:dyDescent="0.3">
      <c r="A10" s="41" t="s">
        <v>31</v>
      </c>
      <c r="B10" s="41" t="s">
        <v>194</v>
      </c>
      <c r="C10" s="14"/>
      <c r="D10" s="14"/>
    </row>
    <row r="11" spans="1:4" ht="45.75" thickBot="1" x14ac:dyDescent="0.3">
      <c r="A11" s="41" t="s">
        <v>195</v>
      </c>
      <c r="B11" s="41" t="s">
        <v>196</v>
      </c>
      <c r="C11" s="42">
        <v>52653</v>
      </c>
      <c r="D11" s="42">
        <f>53588-143</f>
        <v>53445</v>
      </c>
    </row>
    <row r="12" spans="1:4" x14ac:dyDescent="0.25">
      <c r="A12" s="41" t="s">
        <v>2</v>
      </c>
      <c r="B12" s="41" t="s">
        <v>197</v>
      </c>
      <c r="C12" s="13">
        <f>ROUND(SUM(C13:C14),2)</f>
        <v>0</v>
      </c>
      <c r="D12" s="13">
        <f>ROUND(SUM(D13:D14),2)</f>
        <v>0</v>
      </c>
    </row>
    <row r="13" spans="1:4" x14ac:dyDescent="0.25">
      <c r="A13" s="41" t="s">
        <v>198</v>
      </c>
      <c r="B13" s="41" t="s">
        <v>199</v>
      </c>
      <c r="C13" s="14"/>
      <c r="D13" s="14"/>
    </row>
    <row r="14" spans="1:4" ht="33.75" x14ac:dyDescent="0.25">
      <c r="A14" s="41" t="s">
        <v>200</v>
      </c>
      <c r="B14" s="41" t="s">
        <v>201</v>
      </c>
      <c r="C14" s="14"/>
      <c r="D14" s="14"/>
    </row>
    <row r="15" spans="1:4" x14ac:dyDescent="0.25">
      <c r="A15" s="41" t="s">
        <v>2</v>
      </c>
      <c r="B15" s="41" t="s">
        <v>202</v>
      </c>
      <c r="C15" s="13">
        <f>ROUND(SUM(C16:C18),2)</f>
        <v>23082</v>
      </c>
      <c r="D15" s="13">
        <f>ROUND(SUM(D16:D18),2)</f>
        <v>24399</v>
      </c>
    </row>
    <row r="16" spans="1:4" x14ac:dyDescent="0.25">
      <c r="A16" s="41" t="s">
        <v>37</v>
      </c>
      <c r="B16" s="41" t="s">
        <v>203</v>
      </c>
      <c r="C16" s="14"/>
      <c r="D16" s="14"/>
    </row>
    <row r="17" spans="1:4" ht="15.75" thickBot="1" x14ac:dyDescent="0.3">
      <c r="A17" s="41" t="s">
        <v>204</v>
      </c>
      <c r="B17" s="41" t="s">
        <v>199</v>
      </c>
      <c r="C17" s="14"/>
      <c r="D17" s="14"/>
    </row>
    <row r="18" spans="1:4" ht="68.25" thickBot="1" x14ac:dyDescent="0.3">
      <c r="A18" s="41" t="s">
        <v>205</v>
      </c>
      <c r="B18" s="41" t="s">
        <v>206</v>
      </c>
      <c r="C18" s="42">
        <v>23082</v>
      </c>
      <c r="D18" s="42">
        <v>24399</v>
      </c>
    </row>
    <row r="19" spans="1:4" x14ac:dyDescent="0.25">
      <c r="A19" s="41" t="s">
        <v>2</v>
      </c>
      <c r="B19" s="41" t="s">
        <v>207</v>
      </c>
      <c r="C19" s="13">
        <f>ROUND(SUM(C20:C21),2)</f>
        <v>0</v>
      </c>
      <c r="D19" s="13">
        <f>ROUND(SUM(D20:D21),2)</f>
        <v>0</v>
      </c>
    </row>
    <row r="20" spans="1:4" x14ac:dyDescent="0.25">
      <c r="A20" s="41" t="s">
        <v>42</v>
      </c>
      <c r="B20" s="41" t="s">
        <v>208</v>
      </c>
      <c r="C20" s="14"/>
      <c r="D20" s="14"/>
    </row>
    <row r="21" spans="1:4" x14ac:dyDescent="0.25">
      <c r="A21" s="41" t="s">
        <v>209</v>
      </c>
      <c r="B21" s="41" t="s">
        <v>210</v>
      </c>
      <c r="C21" s="14"/>
      <c r="D21" s="14"/>
    </row>
    <row r="22" spans="1:4" ht="45" x14ac:dyDescent="0.25">
      <c r="A22" s="41" t="s">
        <v>211</v>
      </c>
      <c r="B22" s="41" t="s">
        <v>212</v>
      </c>
      <c r="C22" s="14"/>
      <c r="D22" s="14"/>
    </row>
    <row r="23" spans="1:4" ht="45" x14ac:dyDescent="0.25">
      <c r="A23" s="41" t="s">
        <v>213</v>
      </c>
      <c r="B23" s="41" t="s">
        <v>214</v>
      </c>
      <c r="C23" s="14"/>
      <c r="D23" s="14"/>
    </row>
    <row r="24" spans="1:4" x14ac:dyDescent="0.25">
      <c r="A24" s="41" t="s">
        <v>215</v>
      </c>
      <c r="B24" s="41" t="s">
        <v>216</v>
      </c>
      <c r="C24" s="14"/>
      <c r="D24" s="14"/>
    </row>
    <row r="25" spans="1:4" x14ac:dyDescent="0.25">
      <c r="A25" s="41" t="s">
        <v>217</v>
      </c>
      <c r="B25" s="41" t="s">
        <v>218</v>
      </c>
      <c r="C25" s="14"/>
      <c r="D25" s="14"/>
    </row>
    <row r="26" spans="1:4" x14ac:dyDescent="0.25">
      <c r="A26" s="39" t="s">
        <v>191</v>
      </c>
      <c r="B26" s="39" t="s">
        <v>219</v>
      </c>
      <c r="C26" s="40">
        <f>ROUND(SUM(C27,C28,C31,C32,C36,C37,C38,C39),2)</f>
        <v>8558</v>
      </c>
      <c r="D26" s="40">
        <f>ROUND(SUM(D27,D28,D31,D32,D36,D37,D38,D39),2)</f>
        <v>35276</v>
      </c>
    </row>
    <row r="27" spans="1:4" x14ac:dyDescent="0.25">
      <c r="A27" s="41" t="s">
        <v>220</v>
      </c>
      <c r="B27" s="41" t="s">
        <v>53</v>
      </c>
      <c r="C27" s="14"/>
      <c r="D27" s="14"/>
    </row>
    <row r="28" spans="1:4" ht="15.75" thickBot="1" x14ac:dyDescent="0.3">
      <c r="A28" s="41" t="s">
        <v>2</v>
      </c>
      <c r="B28" s="41" t="s">
        <v>61</v>
      </c>
      <c r="C28" s="13">
        <f>ROUND(SUM(C29:C30),2)</f>
        <v>6643</v>
      </c>
      <c r="D28" s="13">
        <f>ROUND(SUM(D29:D30),2)</f>
        <v>5646</v>
      </c>
    </row>
    <row r="29" spans="1:4" ht="34.5" thickBot="1" x14ac:dyDescent="0.3">
      <c r="A29" s="41" t="s">
        <v>221</v>
      </c>
      <c r="B29" s="41" t="s">
        <v>222</v>
      </c>
      <c r="C29" s="42">
        <v>6643</v>
      </c>
      <c r="D29" s="42">
        <v>5646</v>
      </c>
    </row>
    <row r="30" spans="1:4" ht="15.75" thickBot="1" x14ac:dyDescent="0.3">
      <c r="A30" s="41" t="s">
        <v>223</v>
      </c>
      <c r="B30" s="41" t="s">
        <v>199</v>
      </c>
      <c r="C30" s="42"/>
      <c r="D30" s="42"/>
    </row>
    <row r="31" spans="1:4" ht="15.75" thickBot="1" x14ac:dyDescent="0.3">
      <c r="A31" s="41" t="s">
        <v>224</v>
      </c>
      <c r="B31" s="41" t="s">
        <v>225</v>
      </c>
      <c r="C31" s="42">
        <v>815</v>
      </c>
      <c r="D31" s="42">
        <v>892</v>
      </c>
    </row>
    <row r="32" spans="1:4" x14ac:dyDescent="0.25">
      <c r="A32" s="41" t="s">
        <v>2</v>
      </c>
      <c r="B32" s="41" t="s">
        <v>226</v>
      </c>
      <c r="C32" s="13">
        <f>ROUND(SUM(C33:C35),2)</f>
        <v>243</v>
      </c>
      <c r="D32" s="13">
        <f>ROUND(SUM(D33:D35),2)</f>
        <v>526</v>
      </c>
    </row>
    <row r="33" spans="1:4" ht="22.5" x14ac:dyDescent="0.25">
      <c r="A33" s="41" t="s">
        <v>227</v>
      </c>
      <c r="B33" s="41" t="s">
        <v>228</v>
      </c>
      <c r="C33" s="14"/>
      <c r="D33" s="14"/>
    </row>
    <row r="34" spans="1:4" ht="15.75" thickBot="1" x14ac:dyDescent="0.3">
      <c r="A34" s="41" t="s">
        <v>229</v>
      </c>
      <c r="B34" s="41" t="s">
        <v>230</v>
      </c>
      <c r="C34" s="14"/>
      <c r="D34" s="14"/>
    </row>
    <row r="35" spans="1:4" ht="45.75" thickBot="1" x14ac:dyDescent="0.3">
      <c r="A35" s="41" t="s">
        <v>231</v>
      </c>
      <c r="B35" s="41" t="s">
        <v>232</v>
      </c>
      <c r="C35" s="42">
        <v>243</v>
      </c>
      <c r="D35" s="42">
        <v>526</v>
      </c>
    </row>
    <row r="36" spans="1:4" ht="68.25" thickBot="1" x14ac:dyDescent="0.3">
      <c r="A36" s="41" t="s">
        <v>233</v>
      </c>
      <c r="B36" s="41" t="s">
        <v>234</v>
      </c>
      <c r="C36" s="42"/>
      <c r="D36" s="42"/>
    </row>
    <row r="37" spans="1:4" ht="68.25" thickBot="1" x14ac:dyDescent="0.3">
      <c r="A37" s="41" t="s">
        <v>235</v>
      </c>
      <c r="B37" s="41" t="s">
        <v>236</v>
      </c>
      <c r="C37" s="42"/>
      <c r="D37" s="42"/>
    </row>
    <row r="38" spans="1:4" ht="15.75" thickBot="1" x14ac:dyDescent="0.3">
      <c r="A38" s="41" t="s">
        <v>74</v>
      </c>
      <c r="B38" s="41" t="s">
        <v>237</v>
      </c>
      <c r="C38" s="42">
        <v>47</v>
      </c>
      <c r="D38" s="42"/>
    </row>
    <row r="39" spans="1:4" ht="15.75" thickBot="1" x14ac:dyDescent="0.3">
      <c r="A39" s="41" t="s">
        <v>238</v>
      </c>
      <c r="B39" s="41" t="s">
        <v>239</v>
      </c>
      <c r="C39" s="42">
        <v>810</v>
      </c>
      <c r="D39" s="42">
        <v>28212</v>
      </c>
    </row>
    <row r="40" spans="1:4" ht="15.75" thickBot="1" x14ac:dyDescent="0.3">
      <c r="A40" s="43" t="s">
        <v>2</v>
      </c>
      <c r="B40" s="43" t="s">
        <v>77</v>
      </c>
      <c r="C40" s="44">
        <f>ROUND(SUM(C26,C7),2)</f>
        <v>84293</v>
      </c>
      <c r="D40" s="44">
        <f>ROUND(SUM(D26,D7),2)</f>
        <v>113120</v>
      </c>
    </row>
    <row r="41" spans="1:4" x14ac:dyDescent="0.25">
      <c r="A41" s="39" t="s">
        <v>191</v>
      </c>
      <c r="B41" s="39" t="s">
        <v>240</v>
      </c>
      <c r="C41" s="40">
        <f>ROUND(SUM(C42,C47:C48),2)</f>
        <v>43770</v>
      </c>
      <c r="D41" s="40">
        <f>ROUND(SUM(D42,D47:D48),2)</f>
        <v>59139</v>
      </c>
    </row>
    <row r="42" spans="1:4" ht="15.75" thickBot="1" x14ac:dyDescent="0.3">
      <c r="A42" s="41" t="s">
        <v>2</v>
      </c>
      <c r="B42" s="41" t="s">
        <v>241</v>
      </c>
      <c r="C42" s="13">
        <f>ROUND(SUM(C43:C46),2)</f>
        <v>-23335</v>
      </c>
      <c r="D42" s="13">
        <f>ROUND(SUM(D43:D46),2)</f>
        <v>-9806</v>
      </c>
    </row>
    <row r="43" spans="1:4" ht="15.75" thickBot="1" x14ac:dyDescent="0.3">
      <c r="A43" s="41" t="s">
        <v>242</v>
      </c>
      <c r="B43" s="41" t="s">
        <v>243</v>
      </c>
      <c r="C43" s="42">
        <v>4556</v>
      </c>
      <c r="D43" s="42">
        <v>4556</v>
      </c>
    </row>
    <row r="44" spans="1:4" ht="15.75" thickBot="1" x14ac:dyDescent="0.3">
      <c r="A44" s="41" t="s">
        <v>244</v>
      </c>
      <c r="B44" s="41" t="s">
        <v>245</v>
      </c>
      <c r="C44" s="42"/>
      <c r="D44" s="42"/>
    </row>
    <row r="45" spans="1:4" ht="15.75" thickBot="1" x14ac:dyDescent="0.3">
      <c r="A45" s="41" t="s">
        <v>87</v>
      </c>
      <c r="B45" s="41" t="s">
        <v>246</v>
      </c>
      <c r="C45" s="42">
        <f>+D45+D46</f>
        <v>-14362</v>
      </c>
      <c r="D45" s="42">
        <v>-8882</v>
      </c>
    </row>
    <row r="46" spans="1:4" ht="15.75" thickBot="1" x14ac:dyDescent="0.3">
      <c r="A46" s="41" t="s">
        <v>247</v>
      </c>
      <c r="B46" s="41" t="s">
        <v>248</v>
      </c>
      <c r="C46" s="42">
        <f>-117059+17255*6</f>
        <v>-13529</v>
      </c>
      <c r="D46" s="42">
        <f>-4751-729</f>
        <v>-5480</v>
      </c>
    </row>
    <row r="47" spans="1:4" ht="15.75" thickBot="1" x14ac:dyDescent="0.3">
      <c r="A47" s="41" t="s">
        <v>94</v>
      </c>
      <c r="B47" s="41" t="s">
        <v>95</v>
      </c>
      <c r="C47" s="42"/>
      <c r="D47" s="42"/>
    </row>
    <row r="48" spans="1:4" ht="15.75" thickBot="1" x14ac:dyDescent="0.3">
      <c r="A48" s="41" t="s">
        <v>249</v>
      </c>
      <c r="B48" s="41" t="s">
        <v>97</v>
      </c>
      <c r="C48" s="42">
        <v>67105</v>
      </c>
      <c r="D48" s="42">
        <v>68945</v>
      </c>
    </row>
    <row r="49" spans="1:4" x14ac:dyDescent="0.25">
      <c r="A49" s="39" t="s">
        <v>250</v>
      </c>
      <c r="B49" s="39" t="s">
        <v>251</v>
      </c>
      <c r="C49" s="40">
        <f>ROUND(SUM(C50,C53,C58:C61),2)</f>
        <v>474</v>
      </c>
      <c r="D49" s="40">
        <f>ROUND(SUM(D50,D53,D58:D61),2)</f>
        <v>474</v>
      </c>
    </row>
    <row r="50" spans="1:4" x14ac:dyDescent="0.25">
      <c r="A50" s="41" t="s">
        <v>249</v>
      </c>
      <c r="B50" s="41" t="s">
        <v>252</v>
      </c>
      <c r="C50" s="13">
        <f>ROUND(SUM(C51:C52),2)</f>
        <v>0</v>
      </c>
      <c r="D50" s="13">
        <f>ROUND(SUM(D51:D52),2)</f>
        <v>0</v>
      </c>
    </row>
    <row r="51" spans="1:4" x14ac:dyDescent="0.25">
      <c r="A51" s="41" t="s">
        <v>253</v>
      </c>
      <c r="B51" s="41" t="s">
        <v>254</v>
      </c>
      <c r="C51" s="14"/>
      <c r="D51" s="14"/>
    </row>
    <row r="52" spans="1:4" x14ac:dyDescent="0.25">
      <c r="A52" s="41" t="s">
        <v>255</v>
      </c>
      <c r="B52" s="41" t="s">
        <v>256</v>
      </c>
      <c r="C52" s="14"/>
      <c r="D52" s="14"/>
    </row>
    <row r="53" spans="1:4" x14ac:dyDescent="0.25">
      <c r="A53" s="41" t="s">
        <v>2</v>
      </c>
      <c r="B53" s="41" t="s">
        <v>104</v>
      </c>
      <c r="C53" s="13">
        <f>ROUND(SUM(C54:C57),2)</f>
        <v>9</v>
      </c>
      <c r="D53" s="13">
        <f>ROUND(SUM(D54:D57),2)</f>
        <v>9</v>
      </c>
    </row>
    <row r="54" spans="1:4" x14ac:dyDescent="0.25">
      <c r="A54" s="41" t="s">
        <v>257</v>
      </c>
      <c r="B54" s="41" t="s">
        <v>258</v>
      </c>
      <c r="C54" s="14"/>
      <c r="D54" s="14"/>
    </row>
    <row r="55" spans="1:4" x14ac:dyDescent="0.25">
      <c r="A55" s="41" t="s">
        <v>107</v>
      </c>
      <c r="B55" s="41" t="s">
        <v>259</v>
      </c>
      <c r="C55" s="14"/>
      <c r="D55" s="14"/>
    </row>
    <row r="56" spans="1:4" ht="15.75" thickBot="1" x14ac:dyDescent="0.3">
      <c r="A56" s="41" t="s">
        <v>260</v>
      </c>
      <c r="B56" s="41" t="s">
        <v>259</v>
      </c>
      <c r="C56" s="14"/>
      <c r="D56" s="14"/>
    </row>
    <row r="57" spans="1:4" ht="23.25" thickBot="1" x14ac:dyDescent="0.3">
      <c r="A57" s="41" t="s">
        <v>111</v>
      </c>
      <c r="B57" s="41" t="s">
        <v>261</v>
      </c>
      <c r="C57" s="42">
        <v>9</v>
      </c>
      <c r="D57" s="42">
        <v>9</v>
      </c>
    </row>
    <row r="58" spans="1:4" ht="23.25" thickBot="1" x14ac:dyDescent="0.3">
      <c r="A58" s="41" t="s">
        <v>113</v>
      </c>
      <c r="B58" s="41" t="s">
        <v>114</v>
      </c>
      <c r="C58" s="42"/>
      <c r="D58" s="42"/>
    </row>
    <row r="59" spans="1:4" ht="15.75" thickBot="1" x14ac:dyDescent="0.3">
      <c r="A59" s="41" t="s">
        <v>115</v>
      </c>
      <c r="B59" s="41" t="s">
        <v>116</v>
      </c>
      <c r="C59" s="42"/>
      <c r="D59" s="42"/>
    </row>
    <row r="60" spans="1:4" ht="15.75" thickBot="1" x14ac:dyDescent="0.3">
      <c r="A60" s="41" t="s">
        <v>117</v>
      </c>
      <c r="B60" s="41" t="s">
        <v>118</v>
      </c>
      <c r="C60" s="42">
        <v>465</v>
      </c>
      <c r="D60" s="42">
        <v>465</v>
      </c>
    </row>
    <row r="61" spans="1:4" x14ac:dyDescent="0.25">
      <c r="A61" s="41" t="s">
        <v>262</v>
      </c>
      <c r="B61" s="41" t="s">
        <v>263</v>
      </c>
      <c r="C61" s="14"/>
      <c r="D61" s="14"/>
    </row>
    <row r="62" spans="1:4" x14ac:dyDescent="0.25">
      <c r="A62" s="39" t="s">
        <v>191</v>
      </c>
      <c r="B62" s="39" t="s">
        <v>264</v>
      </c>
      <c r="C62" s="40">
        <f>ROUND(SUM(C63:C65,C70:C72,C75),2)</f>
        <v>40049</v>
      </c>
      <c r="D62" s="40">
        <f>ROUND(SUM(D63:D65,D70:D72,D75),2)</f>
        <v>53507</v>
      </c>
    </row>
    <row r="63" spans="1:4" x14ac:dyDescent="0.25">
      <c r="A63" s="41" t="s">
        <v>220</v>
      </c>
      <c r="B63" s="41" t="s">
        <v>125</v>
      </c>
      <c r="C63" s="14"/>
      <c r="D63" s="14"/>
    </row>
    <row r="64" spans="1:4" x14ac:dyDescent="0.25">
      <c r="A64" s="41" t="s">
        <v>265</v>
      </c>
      <c r="B64" s="41" t="s">
        <v>126</v>
      </c>
      <c r="C64" s="14"/>
      <c r="D64" s="14"/>
    </row>
    <row r="65" spans="1:4" x14ac:dyDescent="0.25">
      <c r="A65" s="41" t="s">
        <v>2</v>
      </c>
      <c r="B65" s="41" t="s">
        <v>128</v>
      </c>
      <c r="C65" s="13">
        <f>ROUND(SUM(C66:C69),2)</f>
        <v>0</v>
      </c>
      <c r="D65" s="13">
        <f>ROUND(SUM(D66:D69),2)</f>
        <v>0</v>
      </c>
    </row>
    <row r="66" spans="1:4" x14ac:dyDescent="0.25">
      <c r="A66" s="41" t="s">
        <v>266</v>
      </c>
      <c r="B66" s="41" t="s">
        <v>258</v>
      </c>
      <c r="C66" s="14"/>
      <c r="D66" s="14"/>
    </row>
    <row r="67" spans="1:4" x14ac:dyDescent="0.25">
      <c r="A67" s="41" t="s">
        <v>130</v>
      </c>
      <c r="B67" s="41" t="s">
        <v>259</v>
      </c>
      <c r="C67" s="14"/>
      <c r="D67" s="14"/>
    </row>
    <row r="68" spans="1:4" x14ac:dyDescent="0.25">
      <c r="A68" s="41" t="s">
        <v>131</v>
      </c>
      <c r="B68" s="41" t="s">
        <v>267</v>
      </c>
      <c r="C68" s="14"/>
      <c r="D68" s="14"/>
    </row>
    <row r="69" spans="1:4" ht="45" x14ac:dyDescent="0.25">
      <c r="A69" s="41" t="s">
        <v>268</v>
      </c>
      <c r="B69" s="41" t="s">
        <v>269</v>
      </c>
      <c r="C69" s="14"/>
      <c r="D69" s="14"/>
    </row>
    <row r="70" spans="1:4" ht="45" x14ac:dyDescent="0.25">
      <c r="A70" s="41" t="s">
        <v>270</v>
      </c>
      <c r="B70" s="41" t="s">
        <v>135</v>
      </c>
      <c r="C70" s="14"/>
      <c r="D70" s="14"/>
    </row>
    <row r="71" spans="1:4" x14ac:dyDescent="0.25">
      <c r="A71" s="41" t="s">
        <v>271</v>
      </c>
      <c r="B71" s="41" t="s">
        <v>272</v>
      </c>
      <c r="C71" s="14"/>
      <c r="D71" s="14"/>
    </row>
    <row r="72" spans="1:4" x14ac:dyDescent="0.25">
      <c r="A72" s="41" t="s">
        <v>2</v>
      </c>
      <c r="B72" s="41" t="s">
        <v>273</v>
      </c>
      <c r="C72" s="13">
        <f>ROUND(SUM(C73:C74),2)</f>
        <v>40049</v>
      </c>
      <c r="D72" s="13">
        <f>ROUND(SUM(D73:D74),2)</f>
        <v>53332</v>
      </c>
    </row>
    <row r="73" spans="1:4" ht="15.75" thickBot="1" x14ac:dyDescent="0.3">
      <c r="A73" s="41" t="s">
        <v>274</v>
      </c>
      <c r="B73" s="41" t="s">
        <v>275</v>
      </c>
      <c r="C73" s="14"/>
      <c r="D73" s="14"/>
    </row>
    <row r="74" spans="1:4" ht="34.5" thickBot="1" x14ac:dyDescent="0.3">
      <c r="A74" s="41" t="s">
        <v>276</v>
      </c>
      <c r="B74" s="41" t="s">
        <v>277</v>
      </c>
      <c r="C74" s="42">
        <f>143580-1-17255*6</f>
        <v>40049</v>
      </c>
      <c r="D74" s="42">
        <f>52777-D75+729+1</f>
        <v>53332</v>
      </c>
    </row>
    <row r="75" spans="1:4" ht="15.75" thickBot="1" x14ac:dyDescent="0.3">
      <c r="A75" s="41" t="s">
        <v>141</v>
      </c>
      <c r="B75" s="41" t="s">
        <v>142</v>
      </c>
      <c r="C75" s="14"/>
      <c r="D75" s="14">
        <v>175</v>
      </c>
    </row>
    <row r="76" spans="1:4" ht="15.75" thickBot="1" x14ac:dyDescent="0.3">
      <c r="A76" s="43" t="s">
        <v>2</v>
      </c>
      <c r="B76" s="43" t="s">
        <v>145</v>
      </c>
      <c r="C76" s="44">
        <f>ROUND(SUM(C62,C49,C41),2)</f>
        <v>84293</v>
      </c>
      <c r="D76" s="44">
        <f>ROUND(SUM(D62,D49,D41),2)</f>
        <v>113120</v>
      </c>
    </row>
  </sheetData>
  <mergeCells count="4">
    <mergeCell ref="A1:D1"/>
    <mergeCell ref="A2:D2"/>
    <mergeCell ref="A3:D3"/>
    <mergeCell ref="A4:D4"/>
  </mergeCells>
  <dataValidations count="1">
    <dataValidation allowBlank="1" showInputMessage="1" showErrorMessage="1" errorTitle="Error en importe" error="Solo se admiten números con 2 decimales." sqref="C7:D76" xr:uid="{02A0FA8E-22E4-4B4A-BF4E-444C706D3056}"/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D88"/>
  <sheetViews>
    <sheetView workbookViewId="0">
      <selection sqref="A1:D1"/>
    </sheetView>
  </sheetViews>
  <sheetFormatPr baseColWidth="10" defaultColWidth="8.85546875" defaultRowHeight="15" x14ac:dyDescent="0.25"/>
  <cols>
    <col min="1" max="1" width="40.7109375" customWidth="1" collapsed="1"/>
    <col min="2" max="2" width="85.7109375" customWidth="1" collapsed="1"/>
    <col min="3" max="4" width="16.7109375" customWidth="1" collapsed="1"/>
  </cols>
  <sheetData>
    <row r="1" spans="1:4" s="8" customFormat="1" ht="39.75" customHeight="1" thickBot="1" x14ac:dyDescent="0.3">
      <c r="A1" s="46" t="s">
        <v>20</v>
      </c>
      <c r="B1" s="47"/>
      <c r="C1" s="47"/>
      <c r="D1" s="48"/>
    </row>
    <row r="2" spans="1:4" s="8" customFormat="1" ht="19.5" customHeight="1" thickBot="1" x14ac:dyDescent="0.3">
      <c r="A2" s="49"/>
      <c r="B2" s="50"/>
      <c r="C2" s="50"/>
      <c r="D2" s="51"/>
    </row>
    <row r="3" spans="1:4" s="8" customFormat="1" ht="19.5" customHeight="1" thickBot="1" x14ac:dyDescent="0.3">
      <c r="A3" s="52"/>
      <c r="B3" s="53"/>
      <c r="C3" s="53"/>
      <c r="D3" s="53"/>
    </row>
    <row r="4" spans="1:4" ht="19.5" customHeight="1" thickBot="1" x14ac:dyDescent="0.3">
      <c r="A4" s="54" t="s">
        <v>21</v>
      </c>
      <c r="B4" s="54"/>
      <c r="C4" s="54"/>
      <c r="D4" s="54"/>
    </row>
    <row r="5" spans="1:4" ht="15.75" thickBot="1" x14ac:dyDescent="0.3">
      <c r="A5" s="9" t="s">
        <v>22</v>
      </c>
      <c r="B5" s="9" t="s">
        <v>23</v>
      </c>
      <c r="C5" s="9" t="s">
        <v>22</v>
      </c>
      <c r="D5" s="9" t="s">
        <v>22</v>
      </c>
    </row>
    <row r="6" spans="1:4" ht="15.75" thickBot="1" x14ac:dyDescent="0.3">
      <c r="A6" s="9" t="s">
        <v>22</v>
      </c>
      <c r="B6" s="9" t="s">
        <v>24</v>
      </c>
      <c r="C6" s="9" t="s">
        <v>25</v>
      </c>
      <c r="D6" s="9" t="s">
        <v>26</v>
      </c>
    </row>
    <row r="7" spans="1:4" x14ac:dyDescent="0.25">
      <c r="A7" s="10"/>
      <c r="B7" s="10" t="s">
        <v>27</v>
      </c>
      <c r="C7" s="11">
        <f>ROUND(SUM(C8,C13,C17,C20,C21,C22,C23),2)</f>
        <v>527</v>
      </c>
      <c r="D7" s="11">
        <f>ROUND(SUM(D8,D13,D17,D20,D21,D22,D23),2)</f>
        <v>527</v>
      </c>
    </row>
    <row r="8" spans="1:4" x14ac:dyDescent="0.25">
      <c r="A8" s="12"/>
      <c r="B8" s="12" t="s">
        <v>28</v>
      </c>
      <c r="C8" s="13">
        <f>SUM(C9:C12)</f>
        <v>8</v>
      </c>
      <c r="D8" s="13">
        <f>SUM(D9:D12)</f>
        <v>8</v>
      </c>
    </row>
    <row r="9" spans="1:4" x14ac:dyDescent="0.25">
      <c r="A9" s="12" t="s">
        <v>29</v>
      </c>
      <c r="B9" s="12" t="s">
        <v>30</v>
      </c>
      <c r="C9" s="14"/>
      <c r="D9" s="14"/>
    </row>
    <row r="10" spans="1:4" x14ac:dyDescent="0.25">
      <c r="A10" s="12" t="s">
        <v>31</v>
      </c>
      <c r="B10" s="12" t="s">
        <v>32</v>
      </c>
      <c r="C10" s="14">
        <v>8</v>
      </c>
      <c r="D10" s="14">
        <v>8</v>
      </c>
    </row>
    <row r="11" spans="1:4" x14ac:dyDescent="0.25">
      <c r="A11" s="12"/>
      <c r="B11" s="12" t="s">
        <v>33</v>
      </c>
      <c r="C11" s="14"/>
      <c r="D11" s="14"/>
    </row>
    <row r="12" spans="1:4" ht="22.5" x14ac:dyDescent="0.25">
      <c r="A12" s="12" t="s">
        <v>34</v>
      </c>
      <c r="B12" s="12" t="s">
        <v>35</v>
      </c>
      <c r="C12" s="14"/>
      <c r="D12" s="14"/>
    </row>
    <row r="13" spans="1:4" x14ac:dyDescent="0.25">
      <c r="A13" s="12"/>
      <c r="B13" s="12" t="s">
        <v>36</v>
      </c>
      <c r="C13" s="13">
        <f>SUM(C14:C16)</f>
        <v>519</v>
      </c>
      <c r="D13" s="13">
        <f>SUM(D14:D16)</f>
        <v>519</v>
      </c>
    </row>
    <row r="14" spans="1:4" x14ac:dyDescent="0.25">
      <c r="A14" s="12" t="s">
        <v>37</v>
      </c>
      <c r="B14" s="12" t="s">
        <v>38</v>
      </c>
      <c r="C14" s="14"/>
      <c r="D14" s="14"/>
    </row>
    <row r="15" spans="1:4" x14ac:dyDescent="0.25">
      <c r="A15" s="12"/>
      <c r="B15" s="12" t="s">
        <v>33</v>
      </c>
      <c r="C15" s="14"/>
      <c r="D15" s="14"/>
    </row>
    <row r="16" spans="1:4" ht="45" x14ac:dyDescent="0.25">
      <c r="A16" s="12" t="s">
        <v>39</v>
      </c>
      <c r="B16" s="12" t="s">
        <v>40</v>
      </c>
      <c r="C16" s="14">
        <v>519</v>
      </c>
      <c r="D16" s="14">
        <v>519</v>
      </c>
    </row>
    <row r="17" spans="1:4" x14ac:dyDescent="0.25">
      <c r="A17" s="12"/>
      <c r="B17" s="12" t="s">
        <v>41</v>
      </c>
      <c r="C17" s="13">
        <f>SUM(C18:C19)</f>
        <v>0</v>
      </c>
      <c r="D17" s="13">
        <f>SUM(D18:D19)</f>
        <v>0</v>
      </c>
    </row>
    <row r="18" spans="1:4" x14ac:dyDescent="0.25">
      <c r="A18" s="12" t="s">
        <v>42</v>
      </c>
      <c r="B18" s="12" t="s">
        <v>38</v>
      </c>
      <c r="C18" s="14"/>
      <c r="D18" s="14"/>
    </row>
    <row r="19" spans="1:4" x14ac:dyDescent="0.25">
      <c r="A19" s="12" t="s">
        <v>43</v>
      </c>
      <c r="B19" s="12" t="s">
        <v>44</v>
      </c>
      <c r="C19" s="14"/>
      <c r="D19" s="14"/>
    </row>
    <row r="20" spans="1:4" ht="33.75" x14ac:dyDescent="0.25">
      <c r="A20" s="12" t="s">
        <v>45</v>
      </c>
      <c r="B20" s="12" t="s">
        <v>46</v>
      </c>
      <c r="C20" s="14"/>
      <c r="D20" s="14"/>
    </row>
    <row r="21" spans="1:4" ht="33.75" x14ac:dyDescent="0.25">
      <c r="A21" s="12" t="s">
        <v>47</v>
      </c>
      <c r="B21" s="12" t="s">
        <v>48</v>
      </c>
      <c r="C21" s="14"/>
      <c r="D21" s="14"/>
    </row>
    <row r="22" spans="1:4" x14ac:dyDescent="0.25">
      <c r="A22" s="12"/>
      <c r="B22" s="12" t="s">
        <v>49</v>
      </c>
      <c r="C22" s="14"/>
      <c r="D22" s="14"/>
    </row>
    <row r="23" spans="1:4" x14ac:dyDescent="0.25">
      <c r="A23" s="12" t="s">
        <v>50</v>
      </c>
      <c r="B23" s="12" t="s">
        <v>51</v>
      </c>
      <c r="C23" s="14"/>
      <c r="D23" s="14"/>
    </row>
    <row r="24" spans="1:4" x14ac:dyDescent="0.25">
      <c r="A24" s="10"/>
      <c r="B24" s="10" t="s">
        <v>52</v>
      </c>
      <c r="C24" s="11">
        <f>ROUND(SUM(C25,C31,C34,C38,C39,C40,C41),2)</f>
        <v>16609</v>
      </c>
      <c r="D24" s="11">
        <f>ROUND(SUM(D25,D31,D34,D38,D39,D40,D41),2)</f>
        <v>8688</v>
      </c>
    </row>
    <row r="25" spans="1:4" x14ac:dyDescent="0.25">
      <c r="A25" s="12"/>
      <c r="B25" s="12" t="s">
        <v>53</v>
      </c>
      <c r="C25" s="13">
        <f>SUM(C26:C30)</f>
        <v>0</v>
      </c>
      <c r="D25" s="13">
        <f>SUM(D26:D30)</f>
        <v>0</v>
      </c>
    </row>
    <row r="26" spans="1:4" x14ac:dyDescent="0.25">
      <c r="A26" s="12"/>
      <c r="B26" s="12" t="s">
        <v>54</v>
      </c>
      <c r="C26" s="14"/>
      <c r="D26" s="14"/>
    </row>
    <row r="27" spans="1:4" x14ac:dyDescent="0.25">
      <c r="A27" s="12" t="s">
        <v>55</v>
      </c>
      <c r="B27" s="12" t="s">
        <v>38</v>
      </c>
      <c r="C27" s="14"/>
      <c r="D27" s="14"/>
    </row>
    <row r="28" spans="1:4" x14ac:dyDescent="0.25">
      <c r="A28" s="12" t="s">
        <v>55</v>
      </c>
      <c r="B28" s="12" t="s">
        <v>56</v>
      </c>
      <c r="C28" s="14"/>
      <c r="D28" s="14"/>
    </row>
    <row r="29" spans="1:4" x14ac:dyDescent="0.25">
      <c r="A29" s="12" t="s">
        <v>57</v>
      </c>
      <c r="B29" s="12" t="s">
        <v>58</v>
      </c>
      <c r="C29" s="14"/>
      <c r="D29" s="14"/>
    </row>
    <row r="30" spans="1:4" x14ac:dyDescent="0.25">
      <c r="A30" s="12" t="s">
        <v>59</v>
      </c>
      <c r="B30" s="12" t="s">
        <v>60</v>
      </c>
      <c r="C30" s="14"/>
      <c r="D30" s="14"/>
    </row>
    <row r="31" spans="1:4" x14ac:dyDescent="0.25">
      <c r="A31" s="12"/>
      <c r="B31" s="12" t="s">
        <v>61</v>
      </c>
      <c r="C31" s="13">
        <f>SUM(C32:C33)</f>
        <v>0</v>
      </c>
      <c r="D31" s="13">
        <f>SUM(D32:D33)</f>
        <v>0</v>
      </c>
    </row>
    <row r="32" spans="1:4" x14ac:dyDescent="0.25">
      <c r="A32" s="12" t="s">
        <v>62</v>
      </c>
      <c r="B32" s="12" t="s">
        <v>63</v>
      </c>
      <c r="C32" s="14"/>
      <c r="D32" s="14"/>
    </row>
    <row r="33" spans="1:4" x14ac:dyDescent="0.25">
      <c r="A33" s="12"/>
      <c r="B33" s="12" t="s">
        <v>33</v>
      </c>
      <c r="C33" s="14"/>
      <c r="D33" s="14"/>
    </row>
    <row r="34" spans="1:4" x14ac:dyDescent="0.25">
      <c r="A34" s="12"/>
      <c r="B34" s="12" t="s">
        <v>64</v>
      </c>
      <c r="C34" s="13">
        <f>SUM(C35:C37)</f>
        <v>284</v>
      </c>
      <c r="D34" s="13">
        <f>SUM(D35:D37)</f>
        <v>48</v>
      </c>
    </row>
    <row r="35" spans="1:4" ht="22.5" x14ac:dyDescent="0.25">
      <c r="A35" s="12" t="s">
        <v>65</v>
      </c>
      <c r="B35" s="12" t="s">
        <v>66</v>
      </c>
      <c r="C35" s="14">
        <v>283</v>
      </c>
      <c r="D35" s="14">
        <v>47</v>
      </c>
    </row>
    <row r="36" spans="1:4" x14ac:dyDescent="0.25">
      <c r="A36" s="12"/>
      <c r="B36" s="12" t="s">
        <v>67</v>
      </c>
      <c r="C36" s="14"/>
      <c r="D36" s="14"/>
    </row>
    <row r="37" spans="1:4" x14ac:dyDescent="0.25">
      <c r="A37" s="12" t="s">
        <v>68</v>
      </c>
      <c r="B37" s="12" t="s">
        <v>69</v>
      </c>
      <c r="C37" s="14">
        <v>1</v>
      </c>
      <c r="D37" s="14">
        <v>1</v>
      </c>
    </row>
    <row r="38" spans="1:4" ht="45" x14ac:dyDescent="0.25">
      <c r="A38" s="12" t="s">
        <v>70</v>
      </c>
      <c r="B38" s="12" t="s">
        <v>71</v>
      </c>
      <c r="C38" s="14"/>
      <c r="D38" s="14"/>
    </row>
    <row r="39" spans="1:4" ht="45" x14ac:dyDescent="0.25">
      <c r="A39" s="12" t="s">
        <v>72</v>
      </c>
      <c r="B39" s="12" t="s">
        <v>73</v>
      </c>
      <c r="C39" s="14">
        <v>13</v>
      </c>
      <c r="D39" s="14">
        <v>13</v>
      </c>
    </row>
    <row r="40" spans="1:4" x14ac:dyDescent="0.25">
      <c r="A40" s="12" t="s">
        <v>74</v>
      </c>
      <c r="B40" s="12" t="s">
        <v>75</v>
      </c>
      <c r="C40" s="14"/>
      <c r="D40" s="14"/>
    </row>
    <row r="41" spans="1:4" x14ac:dyDescent="0.25">
      <c r="A41" s="12"/>
      <c r="B41" s="12" t="s">
        <v>76</v>
      </c>
      <c r="C41" s="14">
        <v>16312</v>
      </c>
      <c r="D41" s="14">
        <v>8627</v>
      </c>
    </row>
    <row r="42" spans="1:4" x14ac:dyDescent="0.25">
      <c r="A42" s="15"/>
      <c r="B42" s="16" t="s">
        <v>77</v>
      </c>
      <c r="C42" s="17">
        <f>ROUND(SUM(C7,C24),2)</f>
        <v>17136</v>
      </c>
      <c r="D42" s="17">
        <f>ROUND(SUM(D7,D24),2)</f>
        <v>9215</v>
      </c>
    </row>
    <row r="43" spans="1:4" x14ac:dyDescent="0.25">
      <c r="A43" s="10"/>
      <c r="B43" s="10" t="s">
        <v>78</v>
      </c>
      <c r="C43" s="11">
        <f>ROUND(SUM(C44,C54,C55),2)</f>
        <v>15893</v>
      </c>
      <c r="D43" s="11">
        <f>ROUND(SUM(D44,D54,D55),2)</f>
        <v>6723</v>
      </c>
    </row>
    <row r="44" spans="1:4" x14ac:dyDescent="0.25">
      <c r="A44" s="12"/>
      <c r="B44" s="12" t="s">
        <v>79</v>
      </c>
      <c r="C44" s="13">
        <f>ROUND(SUM(C45:C53),2)</f>
        <v>15492</v>
      </c>
      <c r="D44" s="13">
        <f>ROUND(SUM(D45:D53),2)</f>
        <v>6322</v>
      </c>
    </row>
    <row r="45" spans="1:4" ht="22.5" x14ac:dyDescent="0.25">
      <c r="A45" s="12" t="s">
        <v>80</v>
      </c>
      <c r="B45" s="12" t="s">
        <v>81</v>
      </c>
      <c r="C45" s="14">
        <v>6312</v>
      </c>
      <c r="D45" s="14">
        <v>6312</v>
      </c>
    </row>
    <row r="46" spans="1:4" x14ac:dyDescent="0.25">
      <c r="A46" s="12"/>
      <c r="B46" s="12" t="s">
        <v>82</v>
      </c>
      <c r="C46" s="14"/>
      <c r="D46" s="14"/>
    </row>
    <row r="47" spans="1:4" ht="22.5" x14ac:dyDescent="0.25">
      <c r="A47" s="12" t="s">
        <v>83</v>
      </c>
      <c r="B47" s="12" t="s">
        <v>84</v>
      </c>
      <c r="C47" s="14">
        <v>10</v>
      </c>
      <c r="D47" s="14">
        <v>10</v>
      </c>
    </row>
    <row r="48" spans="1:4" x14ac:dyDescent="0.25">
      <c r="A48" s="12" t="s">
        <v>85</v>
      </c>
      <c r="B48" s="12" t="s">
        <v>86</v>
      </c>
      <c r="C48" s="14"/>
      <c r="D48" s="14"/>
    </row>
    <row r="49" spans="1:4" x14ac:dyDescent="0.25">
      <c r="A49" s="12" t="s">
        <v>87</v>
      </c>
      <c r="B49" s="12" t="s">
        <v>88</v>
      </c>
      <c r="C49" s="14">
        <v>0</v>
      </c>
      <c r="D49" s="14">
        <v>-8</v>
      </c>
    </row>
    <row r="50" spans="1:4" x14ac:dyDescent="0.25">
      <c r="A50" s="12"/>
      <c r="B50" s="12" t="s">
        <v>89</v>
      </c>
      <c r="C50" s="14"/>
      <c r="D50" s="14"/>
    </row>
    <row r="51" spans="1:4" x14ac:dyDescent="0.25">
      <c r="A51" s="12"/>
      <c r="B51" s="12" t="s">
        <v>90</v>
      </c>
      <c r="C51" s="14">
        <v>9170</v>
      </c>
      <c r="D51" s="14">
        <v>8</v>
      </c>
    </row>
    <row r="52" spans="1:4" x14ac:dyDescent="0.25">
      <c r="A52" s="12" t="s">
        <v>91</v>
      </c>
      <c r="B52" s="12" t="s">
        <v>92</v>
      </c>
      <c r="C52" s="14"/>
      <c r="D52" s="14"/>
    </row>
    <row r="53" spans="1:4" x14ac:dyDescent="0.25">
      <c r="A53" s="12"/>
      <c r="B53" s="12" t="s">
        <v>93</v>
      </c>
      <c r="C53" s="14"/>
      <c r="D53" s="14"/>
    </row>
    <row r="54" spans="1:4" x14ac:dyDescent="0.25">
      <c r="A54" s="12" t="s">
        <v>94</v>
      </c>
      <c r="B54" s="12" t="s">
        <v>95</v>
      </c>
      <c r="C54" s="14"/>
      <c r="D54" s="14"/>
    </row>
    <row r="55" spans="1:4" x14ac:dyDescent="0.25">
      <c r="A55" s="12" t="s">
        <v>96</v>
      </c>
      <c r="B55" s="12" t="s">
        <v>97</v>
      </c>
      <c r="C55" s="14">
        <v>401</v>
      </c>
      <c r="D55" s="14">
        <v>401</v>
      </c>
    </row>
    <row r="56" spans="1:4" x14ac:dyDescent="0.25">
      <c r="A56" s="10"/>
      <c r="B56" s="10" t="s">
        <v>98</v>
      </c>
      <c r="C56" s="11">
        <f>ROUND(SUM(C57,C61,C66,C67,C68,C69,C70),2)</f>
        <v>143</v>
      </c>
      <c r="D56" s="11">
        <f>ROUND(SUM(D57,D61,D66,D67,D68,D69,D70),2)</f>
        <v>143</v>
      </c>
    </row>
    <row r="57" spans="1:4" x14ac:dyDescent="0.25">
      <c r="A57" s="12"/>
      <c r="B57" s="12" t="s">
        <v>99</v>
      </c>
      <c r="C57" s="13">
        <f>ROUND(SUM(C58:C60),2)</f>
        <v>0</v>
      </c>
      <c r="D57" s="13">
        <f>ROUND(SUM(D58:D60),2)</f>
        <v>0</v>
      </c>
    </row>
    <row r="58" spans="1:4" x14ac:dyDescent="0.25">
      <c r="A58" s="12"/>
      <c r="B58" s="12" t="s">
        <v>100</v>
      </c>
      <c r="C58" s="14"/>
      <c r="D58" s="14"/>
    </row>
    <row r="59" spans="1:4" x14ac:dyDescent="0.25">
      <c r="A59" s="12"/>
      <c r="B59" s="12" t="s">
        <v>101</v>
      </c>
      <c r="C59" s="14"/>
      <c r="D59" s="14"/>
    </row>
    <row r="60" spans="1:4" x14ac:dyDescent="0.25">
      <c r="A60" s="12" t="s">
        <v>102</v>
      </c>
      <c r="B60" s="12" t="s">
        <v>103</v>
      </c>
      <c r="C60" s="14"/>
      <c r="D60" s="14"/>
    </row>
    <row r="61" spans="1:4" x14ac:dyDescent="0.25">
      <c r="A61" s="12"/>
      <c r="B61" s="12" t="s">
        <v>104</v>
      </c>
      <c r="C61" s="13">
        <f>ROUND(SUM(C63:C65),2)</f>
        <v>0</v>
      </c>
      <c r="D61" s="13">
        <f>ROUND(SUM(D62:D65),2)</f>
        <v>0</v>
      </c>
    </row>
    <row r="62" spans="1:4" x14ac:dyDescent="0.25">
      <c r="A62" s="12" t="s">
        <v>105</v>
      </c>
      <c r="B62" s="12" t="s">
        <v>106</v>
      </c>
      <c r="C62" s="45"/>
      <c r="D62" s="14"/>
    </row>
    <row r="63" spans="1:4" x14ac:dyDescent="0.25">
      <c r="A63" s="12" t="s">
        <v>107</v>
      </c>
      <c r="B63" s="12" t="s">
        <v>108</v>
      </c>
      <c r="C63" s="14"/>
      <c r="D63" s="14"/>
    </row>
    <row r="64" spans="1:4" x14ac:dyDescent="0.25">
      <c r="A64" s="12" t="s">
        <v>109</v>
      </c>
      <c r="B64" s="12" t="s">
        <v>110</v>
      </c>
      <c r="C64" s="14"/>
      <c r="D64" s="14"/>
    </row>
    <row r="65" spans="1:4" ht="22.5" x14ac:dyDescent="0.25">
      <c r="A65" s="12" t="s">
        <v>111</v>
      </c>
      <c r="B65" s="12" t="s">
        <v>112</v>
      </c>
      <c r="C65" s="14"/>
      <c r="D65" s="14"/>
    </row>
    <row r="66" spans="1:4" ht="22.5" x14ac:dyDescent="0.25">
      <c r="A66" s="12" t="s">
        <v>113</v>
      </c>
      <c r="B66" s="12" t="s">
        <v>114</v>
      </c>
      <c r="C66" s="14"/>
      <c r="D66" s="14"/>
    </row>
    <row r="67" spans="1:4" x14ac:dyDescent="0.25">
      <c r="A67" s="12" t="s">
        <v>115</v>
      </c>
      <c r="B67" s="12" t="s">
        <v>116</v>
      </c>
      <c r="C67" s="14">
        <v>143</v>
      </c>
      <c r="D67" s="14">
        <v>143</v>
      </c>
    </row>
    <row r="68" spans="1:4" x14ac:dyDescent="0.25">
      <c r="A68" s="12" t="s">
        <v>117</v>
      </c>
      <c r="B68" s="12" t="s">
        <v>118</v>
      </c>
      <c r="C68" s="14"/>
      <c r="D68" s="14"/>
    </row>
    <row r="69" spans="1:4" x14ac:dyDescent="0.25">
      <c r="A69" s="12" t="s">
        <v>119</v>
      </c>
      <c r="B69" s="12" t="s">
        <v>120</v>
      </c>
      <c r="C69" s="14"/>
      <c r="D69" s="14"/>
    </row>
    <row r="70" spans="1:4" x14ac:dyDescent="0.25">
      <c r="A70" s="12" t="s">
        <v>121</v>
      </c>
      <c r="B70" s="12" t="s">
        <v>122</v>
      </c>
      <c r="C70" s="14"/>
      <c r="D70" s="14"/>
    </row>
    <row r="71" spans="1:4" x14ac:dyDescent="0.25">
      <c r="A71" s="10"/>
      <c r="B71" s="10" t="s">
        <v>123</v>
      </c>
      <c r="C71" s="11">
        <f>ROUND(SUM(C72,C73,C77,C82,C83,C86,C87),2)</f>
        <v>1100</v>
      </c>
      <c r="D71" s="11">
        <f>ROUND(SUM(D72,D73,D77,D82,D83,D86,D87),2)</f>
        <v>2349</v>
      </c>
    </row>
    <row r="72" spans="1:4" x14ac:dyDescent="0.25">
      <c r="A72" s="12" t="s">
        <v>124</v>
      </c>
      <c r="B72" s="12" t="s">
        <v>125</v>
      </c>
      <c r="C72" s="14"/>
      <c r="D72" s="14"/>
    </row>
    <row r="73" spans="1:4" x14ac:dyDescent="0.25">
      <c r="A73" s="12"/>
      <c r="B73" s="12" t="s">
        <v>126</v>
      </c>
      <c r="C73" s="13">
        <f>ROUND(SUM(C74:C76),2)</f>
        <v>0</v>
      </c>
      <c r="D73" s="13">
        <f>ROUND(SUM(D74:D76),2)</f>
        <v>0</v>
      </c>
    </row>
    <row r="74" spans="1:4" x14ac:dyDescent="0.25">
      <c r="A74" s="12"/>
      <c r="B74" s="12" t="s">
        <v>100</v>
      </c>
      <c r="C74" s="14"/>
      <c r="D74" s="14"/>
    </row>
    <row r="75" spans="1:4" x14ac:dyDescent="0.25">
      <c r="A75" s="12"/>
      <c r="B75" s="12" t="s">
        <v>101</v>
      </c>
      <c r="C75" s="14"/>
      <c r="D75" s="14"/>
    </row>
    <row r="76" spans="1:4" x14ac:dyDescent="0.25">
      <c r="A76" s="12" t="s">
        <v>127</v>
      </c>
      <c r="B76" s="12" t="s">
        <v>103</v>
      </c>
      <c r="C76" s="14"/>
      <c r="D76" s="14"/>
    </row>
    <row r="77" spans="1:4" x14ac:dyDescent="0.25">
      <c r="A77" s="12"/>
      <c r="B77" s="12" t="s">
        <v>128</v>
      </c>
      <c r="C77" s="13">
        <f>ROUND(SUM(C78:C81),2)</f>
        <v>168</v>
      </c>
      <c r="D77" s="13">
        <f>ROUND(SUM(D78:D81),2)</f>
        <v>180</v>
      </c>
    </row>
    <row r="78" spans="1:4" x14ac:dyDescent="0.25">
      <c r="A78" s="12" t="s">
        <v>129</v>
      </c>
      <c r="B78" s="12" t="s">
        <v>106</v>
      </c>
      <c r="C78" s="14"/>
      <c r="D78" s="14"/>
    </row>
    <row r="79" spans="1:4" x14ac:dyDescent="0.25">
      <c r="A79" s="12" t="s">
        <v>130</v>
      </c>
      <c r="B79" s="12" t="s">
        <v>108</v>
      </c>
      <c r="C79" s="14"/>
      <c r="D79" s="14"/>
    </row>
    <row r="80" spans="1:4" x14ac:dyDescent="0.25">
      <c r="A80" s="12" t="s">
        <v>131</v>
      </c>
      <c r="B80" s="12" t="s">
        <v>110</v>
      </c>
      <c r="C80" s="14"/>
      <c r="D80" s="14"/>
    </row>
    <row r="81" spans="1:4" ht="45" x14ac:dyDescent="0.25">
      <c r="A81" s="12" t="s">
        <v>132</v>
      </c>
      <c r="B81" s="12" t="s">
        <v>133</v>
      </c>
      <c r="C81" s="14">
        <v>168</v>
      </c>
      <c r="D81" s="14">
        <v>180</v>
      </c>
    </row>
    <row r="82" spans="1:4" ht="22.5" x14ac:dyDescent="0.25">
      <c r="A82" s="12" t="s">
        <v>134</v>
      </c>
      <c r="B82" s="12" t="s">
        <v>135</v>
      </c>
      <c r="C82" s="14"/>
      <c r="D82" s="14"/>
    </row>
    <row r="83" spans="1:4" x14ac:dyDescent="0.25">
      <c r="A83" s="12"/>
      <c r="B83" s="12" t="s">
        <v>136</v>
      </c>
      <c r="C83" s="13">
        <f>ROUND(SUM(C84:C85),2)</f>
        <v>932</v>
      </c>
      <c r="D83" s="13">
        <f>ROUND(SUM(D84:D85),2)</f>
        <v>2169</v>
      </c>
    </row>
    <row r="84" spans="1:4" x14ac:dyDescent="0.25">
      <c r="A84" s="12" t="s">
        <v>137</v>
      </c>
      <c r="B84" s="12" t="s">
        <v>138</v>
      </c>
      <c r="C84" s="14">
        <v>366</v>
      </c>
      <c r="D84" s="14">
        <v>1290</v>
      </c>
    </row>
    <row r="85" spans="1:4" x14ac:dyDescent="0.25">
      <c r="A85" s="12" t="s">
        <v>139</v>
      </c>
      <c r="B85" s="12" t="s">
        <v>140</v>
      </c>
      <c r="C85" s="14">
        <v>566</v>
      </c>
      <c r="D85" s="14">
        <v>879</v>
      </c>
    </row>
    <row r="86" spans="1:4" x14ac:dyDescent="0.25">
      <c r="A86" s="12" t="s">
        <v>141</v>
      </c>
      <c r="B86" s="12" t="s">
        <v>142</v>
      </c>
      <c r="C86" s="14"/>
      <c r="D86" s="14"/>
    </row>
    <row r="87" spans="1:4" x14ac:dyDescent="0.25">
      <c r="A87" s="18" t="s">
        <v>143</v>
      </c>
      <c r="B87" s="18" t="s">
        <v>144</v>
      </c>
      <c r="C87" s="14"/>
      <c r="D87" s="14"/>
    </row>
    <row r="88" spans="1:4" x14ac:dyDescent="0.25">
      <c r="A88" s="19"/>
      <c r="B88" s="20" t="s">
        <v>145</v>
      </c>
      <c r="C88" s="21">
        <f>ROUND(SUM(C71,C56,C43),2)</f>
        <v>17136</v>
      </c>
      <c r="D88" s="21">
        <f>ROUND(SUM(D71,D56,D43),2)</f>
        <v>9215</v>
      </c>
    </row>
  </sheetData>
  <mergeCells count="4">
    <mergeCell ref="A1:D1"/>
    <mergeCell ref="A2:D2"/>
    <mergeCell ref="A3:D3"/>
    <mergeCell ref="A4:D4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D66"/>
  <sheetViews>
    <sheetView workbookViewId="0">
      <selection sqref="A1:D1"/>
    </sheetView>
  </sheetViews>
  <sheetFormatPr baseColWidth="10" defaultRowHeight="15" x14ac:dyDescent="0.25"/>
  <cols>
    <col min="1" max="1" width="49" customWidth="1"/>
    <col min="2" max="2" width="85.7109375" bestFit="1" customWidth="1"/>
    <col min="3" max="3" width="20.7109375" customWidth="1"/>
    <col min="4" max="4" width="21.28515625" customWidth="1"/>
    <col min="5" max="5" width="28.5703125" bestFit="1" customWidth="1"/>
    <col min="6" max="6" width="85.7109375" bestFit="1" customWidth="1"/>
    <col min="7" max="8" width="15.28515625" bestFit="1" customWidth="1"/>
  </cols>
  <sheetData>
    <row r="1" spans="1:4" ht="12.75" customHeight="1" thickBot="1" x14ac:dyDescent="0.3">
      <c r="A1" s="55" t="s">
        <v>21</v>
      </c>
      <c r="B1" s="55"/>
      <c r="C1" s="55"/>
      <c r="D1" s="55"/>
    </row>
    <row r="2" spans="1:4" ht="20.25" thickBot="1" x14ac:dyDescent="0.3">
      <c r="A2" s="22" t="s">
        <v>146</v>
      </c>
      <c r="B2" s="23" t="s">
        <v>147</v>
      </c>
      <c r="C2" s="22"/>
      <c r="D2" s="22"/>
    </row>
    <row r="3" spans="1:4" ht="15.75" thickBot="1" x14ac:dyDescent="0.3">
      <c r="A3" s="22" t="s">
        <v>146</v>
      </c>
      <c r="B3" s="22" t="s">
        <v>148</v>
      </c>
      <c r="C3" s="22" t="s">
        <v>25</v>
      </c>
      <c r="D3" s="22" t="s">
        <v>26</v>
      </c>
    </row>
    <row r="4" spans="1:4" ht="18.75" customHeight="1" thickBot="1" x14ac:dyDescent="0.3">
      <c r="A4" s="25" t="s">
        <v>146</v>
      </c>
      <c r="B4" s="25" t="s">
        <v>149</v>
      </c>
      <c r="C4" s="26">
        <f>SUM(C5:C11)</f>
        <v>2474570</v>
      </c>
      <c r="D4" s="26">
        <f>SUM(D5:D11)</f>
        <v>2462966</v>
      </c>
    </row>
    <row r="5" spans="1:4" ht="34.5" thickBot="1" x14ac:dyDescent="0.3">
      <c r="A5" s="27" t="s">
        <v>150</v>
      </c>
      <c r="B5" s="27" t="s">
        <v>28</v>
      </c>
      <c r="C5" s="28">
        <v>8254</v>
      </c>
      <c r="D5" s="28">
        <v>9416</v>
      </c>
    </row>
    <row r="6" spans="1:4" ht="45.75" thickBot="1" x14ac:dyDescent="0.3">
      <c r="A6" s="27" t="s">
        <v>151</v>
      </c>
      <c r="B6" s="27" t="s">
        <v>36</v>
      </c>
      <c r="C6" s="28">
        <v>2099544</v>
      </c>
      <c r="D6" s="28">
        <v>2080417</v>
      </c>
    </row>
    <row r="7" spans="1:4" ht="15.75" thickBot="1" x14ac:dyDescent="0.3">
      <c r="A7" s="27" t="s">
        <v>152</v>
      </c>
      <c r="B7" s="27" t="s">
        <v>41</v>
      </c>
      <c r="C7" s="28"/>
      <c r="D7" s="28"/>
    </row>
    <row r="8" spans="1:4" ht="29.25" customHeight="1" thickBot="1" x14ac:dyDescent="0.3">
      <c r="A8" s="27" t="s">
        <v>45</v>
      </c>
      <c r="B8" s="27" t="s">
        <v>46</v>
      </c>
      <c r="C8" s="28">
        <v>27032</v>
      </c>
      <c r="D8" s="28">
        <v>27032</v>
      </c>
    </row>
    <row r="9" spans="1:4" ht="35.25" customHeight="1" thickBot="1" x14ac:dyDescent="0.3">
      <c r="A9" s="27" t="s">
        <v>47</v>
      </c>
      <c r="B9" s="27" t="s">
        <v>48</v>
      </c>
      <c r="C9" s="28">
        <v>339050</v>
      </c>
      <c r="D9" s="28">
        <v>345412</v>
      </c>
    </row>
    <row r="10" spans="1:4" ht="15.75" thickBot="1" x14ac:dyDescent="0.3">
      <c r="A10" s="27"/>
      <c r="B10" s="27" t="s">
        <v>49</v>
      </c>
      <c r="C10" s="28">
        <v>690</v>
      </c>
      <c r="D10" s="28">
        <v>689</v>
      </c>
    </row>
    <row r="11" spans="1:4" ht="15.75" thickBot="1" x14ac:dyDescent="0.3">
      <c r="A11" s="27" t="s">
        <v>153</v>
      </c>
      <c r="B11" s="27" t="s">
        <v>51</v>
      </c>
      <c r="C11" s="28"/>
      <c r="D11" s="28"/>
    </row>
    <row r="12" spans="1:4" ht="15.75" thickBot="1" x14ac:dyDescent="0.3">
      <c r="A12" s="25" t="s">
        <v>146</v>
      </c>
      <c r="B12" s="25" t="s">
        <v>154</v>
      </c>
      <c r="C12" s="26">
        <f>SUM(C13:C15,C19:C22)</f>
        <v>604838</v>
      </c>
      <c r="D12" s="26">
        <f>SUM(D13:D15,D19:D22)</f>
        <v>714341</v>
      </c>
    </row>
    <row r="13" spans="1:4" ht="23.25" thickBot="1" x14ac:dyDescent="0.3">
      <c r="A13" s="27" t="s">
        <v>155</v>
      </c>
      <c r="B13" s="27" t="s">
        <v>53</v>
      </c>
      <c r="C13" s="28"/>
      <c r="D13" s="28"/>
    </row>
    <row r="14" spans="1:4" ht="15.75" thickBot="1" x14ac:dyDescent="0.3">
      <c r="A14" s="27" t="s">
        <v>62</v>
      </c>
      <c r="B14" s="27" t="s">
        <v>61</v>
      </c>
      <c r="C14" s="28">
        <v>24736</v>
      </c>
      <c r="D14" s="28">
        <v>22427</v>
      </c>
    </row>
    <row r="15" spans="1:4" ht="15.75" thickBot="1" x14ac:dyDescent="0.3">
      <c r="A15" s="27"/>
      <c r="B15" s="27" t="s">
        <v>64</v>
      </c>
      <c r="C15" s="28">
        <f>SUM(C16:C18)</f>
        <v>84416</v>
      </c>
      <c r="D15" s="28">
        <f>SUM(D16:D18)</f>
        <v>90644</v>
      </c>
    </row>
    <row r="16" spans="1:4" ht="24" customHeight="1" thickBot="1" x14ac:dyDescent="0.3">
      <c r="A16" s="27" t="s">
        <v>156</v>
      </c>
      <c r="B16" s="27" t="s">
        <v>157</v>
      </c>
      <c r="C16" s="28">
        <v>18099</v>
      </c>
      <c r="D16" s="28">
        <v>4039</v>
      </c>
    </row>
    <row r="17" spans="1:4" ht="15.75" thickBot="1" x14ac:dyDescent="0.3">
      <c r="A17" s="27"/>
      <c r="B17" s="27" t="s">
        <v>158</v>
      </c>
      <c r="C17" s="28"/>
      <c r="D17" s="28"/>
    </row>
    <row r="18" spans="1:4" ht="15.75" thickBot="1" x14ac:dyDescent="0.3">
      <c r="A18" s="27" t="s">
        <v>68</v>
      </c>
      <c r="B18" s="27" t="s">
        <v>159</v>
      </c>
      <c r="C18" s="28">
        <v>66317</v>
      </c>
      <c r="D18" s="28">
        <v>86605</v>
      </c>
    </row>
    <row r="19" spans="1:4" ht="46.5" customHeight="1" thickBot="1" x14ac:dyDescent="0.3">
      <c r="A19" s="27" t="s">
        <v>70</v>
      </c>
      <c r="B19" s="27" t="s">
        <v>71</v>
      </c>
      <c r="C19" s="28"/>
      <c r="D19" s="28"/>
    </row>
    <row r="20" spans="1:4" ht="52.5" customHeight="1" thickBot="1" x14ac:dyDescent="0.3">
      <c r="A20" s="27" t="s">
        <v>72</v>
      </c>
      <c r="B20" s="27" t="s">
        <v>73</v>
      </c>
      <c r="C20" s="28">
        <v>409067</v>
      </c>
      <c r="D20" s="28">
        <v>446339</v>
      </c>
    </row>
    <row r="21" spans="1:4" ht="15.75" thickBot="1" x14ac:dyDescent="0.3">
      <c r="A21" s="27" t="s">
        <v>74</v>
      </c>
      <c r="B21" s="27" t="s">
        <v>75</v>
      </c>
      <c r="C21" s="28">
        <v>2529</v>
      </c>
      <c r="D21" s="28">
        <v>4231</v>
      </c>
    </row>
    <row r="22" spans="1:4" ht="15.75" thickBot="1" x14ac:dyDescent="0.3">
      <c r="A22" s="27"/>
      <c r="B22" s="27" t="s">
        <v>76</v>
      </c>
      <c r="C22" s="28">
        <v>84090</v>
      </c>
      <c r="D22" s="28">
        <v>150700</v>
      </c>
    </row>
    <row r="23" spans="1:4" ht="25.5" customHeight="1" thickBot="1" x14ac:dyDescent="0.3">
      <c r="A23" s="29"/>
      <c r="B23" s="29" t="s">
        <v>77</v>
      </c>
      <c r="C23" s="30">
        <f>C4+C12</f>
        <v>3079408</v>
      </c>
      <c r="D23" s="30">
        <f>D4+D12</f>
        <v>3177307</v>
      </c>
    </row>
    <row r="24" spans="1:4" ht="15.75" thickBot="1" x14ac:dyDescent="0.3">
      <c r="A24" s="25" t="s">
        <v>146</v>
      </c>
      <c r="B24" s="25" t="s">
        <v>160</v>
      </c>
      <c r="C24" s="26">
        <f>C25+C35+C36</f>
        <v>416509</v>
      </c>
      <c r="D24" s="26">
        <f>D25+D35+D36</f>
        <v>356973</v>
      </c>
    </row>
    <row r="25" spans="1:4" ht="15.75" thickBot="1" x14ac:dyDescent="0.3">
      <c r="A25" s="27"/>
      <c r="B25" s="27" t="s">
        <v>79</v>
      </c>
      <c r="C25" s="28">
        <f>SUM(C26:C34)</f>
        <v>55756</v>
      </c>
      <c r="D25" s="28">
        <f>SUM(D26:D34)</f>
        <v>-2105</v>
      </c>
    </row>
    <row r="26" spans="1:4" ht="15.75" thickBot="1" x14ac:dyDescent="0.3">
      <c r="A26" s="27" t="s">
        <v>161</v>
      </c>
      <c r="B26" s="27" t="s">
        <v>162</v>
      </c>
      <c r="C26" s="28">
        <v>17977</v>
      </c>
      <c r="D26" s="28">
        <v>17977</v>
      </c>
    </row>
    <row r="27" spans="1:4" ht="15.75" thickBot="1" x14ac:dyDescent="0.3">
      <c r="A27" s="27"/>
      <c r="B27" s="27" t="s">
        <v>163</v>
      </c>
      <c r="C27" s="28"/>
      <c r="D27" s="28"/>
    </row>
    <row r="28" spans="1:4" ht="15.75" thickBot="1" x14ac:dyDescent="0.3">
      <c r="A28" s="27" t="s">
        <v>164</v>
      </c>
      <c r="B28" s="27" t="s">
        <v>165</v>
      </c>
      <c r="C28" s="28">
        <v>458991</v>
      </c>
      <c r="D28" s="28">
        <v>458991</v>
      </c>
    </row>
    <row r="29" spans="1:4" ht="15.75" thickBot="1" x14ac:dyDescent="0.3">
      <c r="A29" s="27" t="s">
        <v>85</v>
      </c>
      <c r="B29" s="27" t="s">
        <v>166</v>
      </c>
      <c r="C29" s="28"/>
      <c r="D29" s="28"/>
    </row>
    <row r="30" spans="1:4" ht="15.75" thickBot="1" x14ac:dyDescent="0.3">
      <c r="A30" s="27" t="s">
        <v>87</v>
      </c>
      <c r="B30" s="27" t="s">
        <v>167</v>
      </c>
      <c r="C30" s="28">
        <v>-479073</v>
      </c>
      <c r="D30" s="28">
        <v>-484865</v>
      </c>
    </row>
    <row r="31" spans="1:4" ht="15.75" thickBot="1" x14ac:dyDescent="0.3">
      <c r="A31" s="27"/>
      <c r="B31" s="27" t="s">
        <v>168</v>
      </c>
      <c r="C31" s="28"/>
      <c r="D31" s="28"/>
    </row>
    <row r="32" spans="1:4" ht="15.75" thickBot="1" x14ac:dyDescent="0.3">
      <c r="A32" s="27"/>
      <c r="B32" s="27" t="s">
        <v>169</v>
      </c>
      <c r="C32" s="28">
        <v>57861</v>
      </c>
      <c r="D32" s="28">
        <v>5792</v>
      </c>
    </row>
    <row r="33" spans="1:4" ht="15.75" thickBot="1" x14ac:dyDescent="0.3">
      <c r="A33" s="27" t="s">
        <v>91</v>
      </c>
      <c r="B33" s="27" t="s">
        <v>170</v>
      </c>
      <c r="C33" s="28"/>
      <c r="D33" s="28"/>
    </row>
    <row r="34" spans="1:4" ht="15.75" thickBot="1" x14ac:dyDescent="0.3">
      <c r="A34" s="27"/>
      <c r="B34" s="27" t="s">
        <v>171</v>
      </c>
      <c r="C34" s="28"/>
      <c r="D34" s="28"/>
    </row>
    <row r="35" spans="1:4" ht="15.75" thickBot="1" x14ac:dyDescent="0.3">
      <c r="A35" s="27" t="s">
        <v>94</v>
      </c>
      <c r="B35" s="27" t="s">
        <v>95</v>
      </c>
      <c r="C35" s="28"/>
      <c r="D35" s="28"/>
    </row>
    <row r="36" spans="1:4" ht="15.75" thickBot="1" x14ac:dyDescent="0.3">
      <c r="A36" s="27" t="s">
        <v>96</v>
      </c>
      <c r="B36" s="27" t="s">
        <v>97</v>
      </c>
      <c r="C36" s="28">
        <v>360753</v>
      </c>
      <c r="D36" s="28">
        <v>359078</v>
      </c>
    </row>
    <row r="37" spans="1:4" ht="15.75" thickBot="1" x14ac:dyDescent="0.3">
      <c r="A37" s="25" t="s">
        <v>146</v>
      </c>
      <c r="B37" s="25" t="s">
        <v>172</v>
      </c>
      <c r="C37" s="26">
        <f>SUM(C38:C39,C44:C48)</f>
        <v>2192394</v>
      </c>
      <c r="D37" s="26">
        <f>SUM(D38:D39,D44:D48)</f>
        <v>2251290</v>
      </c>
    </row>
    <row r="38" spans="1:4" ht="15.75" thickBot="1" x14ac:dyDescent="0.3">
      <c r="A38" s="27" t="s">
        <v>102</v>
      </c>
      <c r="B38" s="27" t="s">
        <v>99</v>
      </c>
      <c r="C38" s="28">
        <v>66977</v>
      </c>
      <c r="D38" s="28">
        <v>68277</v>
      </c>
    </row>
    <row r="39" spans="1:4" ht="15.75" thickBot="1" x14ac:dyDescent="0.3">
      <c r="A39" s="27"/>
      <c r="B39" s="27" t="s">
        <v>104</v>
      </c>
      <c r="C39" s="28">
        <f>SUM(C40:C43)</f>
        <v>2124513</v>
      </c>
      <c r="D39" s="28">
        <f>SUM(D40:D43)</f>
        <v>2182113</v>
      </c>
    </row>
    <row r="40" spans="1:4" ht="15.75" thickBot="1" x14ac:dyDescent="0.3">
      <c r="A40" s="27" t="s">
        <v>105</v>
      </c>
      <c r="B40" s="27" t="s">
        <v>173</v>
      </c>
      <c r="C40" s="28"/>
      <c r="D40" s="28"/>
    </row>
    <row r="41" spans="1:4" ht="15.75" thickBot="1" x14ac:dyDescent="0.3">
      <c r="A41" s="27" t="s">
        <v>107</v>
      </c>
      <c r="B41" s="27" t="s">
        <v>174</v>
      </c>
      <c r="C41" s="28">
        <v>1773839</v>
      </c>
      <c r="D41" s="28">
        <v>1820558</v>
      </c>
    </row>
    <row r="42" spans="1:4" ht="15.75" thickBot="1" x14ac:dyDescent="0.3">
      <c r="A42" s="27" t="s">
        <v>109</v>
      </c>
      <c r="B42" s="27" t="s">
        <v>175</v>
      </c>
      <c r="C42" s="28">
        <v>288294</v>
      </c>
      <c r="D42" s="28">
        <v>299111</v>
      </c>
    </row>
    <row r="43" spans="1:4" ht="18" customHeight="1" thickBot="1" x14ac:dyDescent="0.3">
      <c r="A43" s="27" t="s">
        <v>111</v>
      </c>
      <c r="B43" s="27" t="s">
        <v>176</v>
      </c>
      <c r="C43" s="28">
        <v>62380</v>
      </c>
      <c r="D43" s="28">
        <v>62444</v>
      </c>
    </row>
    <row r="44" spans="1:4" ht="15.75" thickBot="1" x14ac:dyDescent="0.3">
      <c r="A44" s="27" t="s">
        <v>113</v>
      </c>
      <c r="B44" s="27" t="s">
        <v>114</v>
      </c>
      <c r="C44" s="28"/>
      <c r="D44" s="28"/>
    </row>
    <row r="45" spans="1:4" ht="15.75" thickBot="1" x14ac:dyDescent="0.3">
      <c r="A45" s="27" t="s">
        <v>115</v>
      </c>
      <c r="B45" s="27" t="s">
        <v>116</v>
      </c>
      <c r="C45" s="28">
        <v>904</v>
      </c>
      <c r="D45" s="28">
        <v>900</v>
      </c>
    </row>
    <row r="46" spans="1:4" ht="15.75" thickBot="1" x14ac:dyDescent="0.3">
      <c r="A46" s="27" t="s">
        <v>117</v>
      </c>
      <c r="B46" s="27" t="s">
        <v>118</v>
      </c>
      <c r="C46" s="28"/>
      <c r="D46" s="28"/>
    </row>
    <row r="47" spans="1:4" ht="15.75" thickBot="1" x14ac:dyDescent="0.3">
      <c r="A47" s="27" t="s">
        <v>177</v>
      </c>
      <c r="B47" s="27" t="s">
        <v>120</v>
      </c>
      <c r="C47" s="28"/>
      <c r="D47" s="28"/>
    </row>
    <row r="48" spans="1:4" ht="15.75" thickBot="1" x14ac:dyDescent="0.3">
      <c r="A48" s="27" t="s">
        <v>178</v>
      </c>
      <c r="B48" s="27" t="s">
        <v>122</v>
      </c>
      <c r="C48" s="28"/>
      <c r="D48" s="28"/>
    </row>
    <row r="49" spans="1:4" ht="15.75" thickBot="1" x14ac:dyDescent="0.3">
      <c r="A49" s="25" t="s">
        <v>146</v>
      </c>
      <c r="B49" s="25" t="s">
        <v>179</v>
      </c>
      <c r="C49" s="26">
        <f>SUM(C50:C52,C57:C58,C61:C62)</f>
        <v>470505</v>
      </c>
      <c r="D49" s="26">
        <f>SUM(D50:D52,D57:D58,D61:D62)</f>
        <v>569044</v>
      </c>
    </row>
    <row r="50" spans="1:4" ht="15.75" thickBot="1" x14ac:dyDescent="0.3">
      <c r="A50" s="27" t="s">
        <v>124</v>
      </c>
      <c r="B50" s="27" t="s">
        <v>125</v>
      </c>
      <c r="C50" s="28"/>
      <c r="D50" s="28"/>
    </row>
    <row r="51" spans="1:4" ht="15.75" thickBot="1" x14ac:dyDescent="0.3">
      <c r="A51" s="27" t="s">
        <v>127</v>
      </c>
      <c r="B51" s="27" t="s">
        <v>126</v>
      </c>
      <c r="C51" s="28">
        <v>847</v>
      </c>
      <c r="D51" s="28">
        <v>40</v>
      </c>
    </row>
    <row r="52" spans="1:4" ht="15.75" thickBot="1" x14ac:dyDescent="0.3">
      <c r="A52" s="27"/>
      <c r="B52" s="27" t="s">
        <v>128</v>
      </c>
      <c r="C52" s="28">
        <f>SUM(C53:C56)</f>
        <v>162827</v>
      </c>
      <c r="D52" s="28">
        <f>SUM(D53:D56)</f>
        <v>239376</v>
      </c>
    </row>
    <row r="53" spans="1:4" ht="15.75" thickBot="1" x14ac:dyDescent="0.3">
      <c r="A53" s="27" t="s">
        <v>129</v>
      </c>
      <c r="B53" s="27" t="s">
        <v>173</v>
      </c>
      <c r="C53" s="28"/>
      <c r="D53" s="28"/>
    </row>
    <row r="54" spans="1:4" ht="15.75" thickBot="1" x14ac:dyDescent="0.3">
      <c r="A54" s="27" t="s">
        <v>130</v>
      </c>
      <c r="B54" s="27" t="s">
        <v>174</v>
      </c>
      <c r="C54" s="28">
        <v>122415</v>
      </c>
      <c r="D54" s="28">
        <v>106420</v>
      </c>
    </row>
    <row r="55" spans="1:4" ht="15.75" thickBot="1" x14ac:dyDescent="0.3">
      <c r="A55" s="27" t="s">
        <v>131</v>
      </c>
      <c r="B55" s="27" t="s">
        <v>175</v>
      </c>
      <c r="C55" s="28">
        <v>20335</v>
      </c>
      <c r="D55" s="28">
        <v>18991</v>
      </c>
    </row>
    <row r="56" spans="1:4" ht="42" customHeight="1" thickBot="1" x14ac:dyDescent="0.3">
      <c r="A56" s="27" t="s">
        <v>132</v>
      </c>
      <c r="B56" s="27" t="s">
        <v>180</v>
      </c>
      <c r="C56" s="28">
        <v>20077</v>
      </c>
      <c r="D56" s="28">
        <v>113965</v>
      </c>
    </row>
    <row r="57" spans="1:4" ht="31.5" customHeight="1" thickBot="1" x14ac:dyDescent="0.3">
      <c r="A57" s="27" t="s">
        <v>134</v>
      </c>
      <c r="B57" s="27" t="s">
        <v>135</v>
      </c>
      <c r="C57" s="28"/>
      <c r="D57" s="28"/>
    </row>
    <row r="58" spans="1:4" ht="15.75" thickBot="1" x14ac:dyDescent="0.3">
      <c r="A58" s="27"/>
      <c r="B58" s="27" t="s">
        <v>136</v>
      </c>
      <c r="C58" s="28">
        <f>SUM(C59:C60)</f>
        <v>306779</v>
      </c>
      <c r="D58" s="28">
        <f>SUM(D59:D60)</f>
        <v>329576</v>
      </c>
    </row>
    <row r="59" spans="1:4" ht="15.75" thickBot="1" x14ac:dyDescent="0.3">
      <c r="A59" s="27" t="s">
        <v>137</v>
      </c>
      <c r="B59" s="27" t="s">
        <v>181</v>
      </c>
      <c r="C59" s="28">
        <v>29698</v>
      </c>
      <c r="D59" s="28">
        <v>30941</v>
      </c>
    </row>
    <row r="60" spans="1:4" ht="15.75" thickBot="1" x14ac:dyDescent="0.3">
      <c r="A60" s="27" t="s">
        <v>139</v>
      </c>
      <c r="B60" s="27" t="s">
        <v>182</v>
      </c>
      <c r="C60" s="28">
        <v>277081</v>
      </c>
      <c r="D60" s="28">
        <v>298635</v>
      </c>
    </row>
    <row r="61" spans="1:4" ht="15.75" thickBot="1" x14ac:dyDescent="0.3">
      <c r="A61" s="27" t="s">
        <v>141</v>
      </c>
      <c r="B61" s="27" t="s">
        <v>142</v>
      </c>
      <c r="C61" s="28">
        <v>52</v>
      </c>
      <c r="D61" s="28">
        <v>52</v>
      </c>
    </row>
    <row r="62" spans="1:4" ht="15.75" thickBot="1" x14ac:dyDescent="0.3">
      <c r="A62" s="27" t="s">
        <v>183</v>
      </c>
      <c r="B62" s="27" t="s">
        <v>144</v>
      </c>
      <c r="C62" s="28"/>
      <c r="D62" s="28"/>
    </row>
    <row r="63" spans="1:4" ht="23.25" customHeight="1" thickBot="1" x14ac:dyDescent="0.3">
      <c r="A63" s="29"/>
      <c r="B63" s="29" t="s">
        <v>145</v>
      </c>
      <c r="C63" s="30">
        <f>C24+C37+C49</f>
        <v>3079408</v>
      </c>
      <c r="D63" s="30">
        <f>D24+D37+D49</f>
        <v>3177307</v>
      </c>
    </row>
    <row r="66" spans="1:1" x14ac:dyDescent="0.25">
      <c r="A66" s="31" t="s">
        <v>184</v>
      </c>
    </row>
  </sheetData>
  <mergeCells count="1">
    <mergeCell ref="A1:D1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D88"/>
  <sheetViews>
    <sheetView workbookViewId="0">
      <selection sqref="A1:D1"/>
    </sheetView>
  </sheetViews>
  <sheetFormatPr baseColWidth="10" defaultColWidth="8.85546875" defaultRowHeight="15" x14ac:dyDescent="0.25"/>
  <cols>
    <col min="1" max="1" width="40.7109375" customWidth="1" collapsed="1"/>
    <col min="2" max="2" width="85.7109375" customWidth="1" collapsed="1"/>
    <col min="3" max="4" width="16.7109375" customWidth="1" collapsed="1"/>
  </cols>
  <sheetData>
    <row r="1" spans="1:4" s="8" customFormat="1" ht="39.75" customHeight="1" thickBot="1" x14ac:dyDescent="0.3">
      <c r="A1" s="46" t="s">
        <v>20</v>
      </c>
      <c r="B1" s="47"/>
      <c r="C1" s="47"/>
      <c r="D1" s="48"/>
    </row>
    <row r="2" spans="1:4" s="8" customFormat="1" ht="19.5" customHeight="1" thickBot="1" x14ac:dyDescent="0.3">
      <c r="A2" s="49"/>
      <c r="B2" s="50"/>
      <c r="C2" s="50"/>
      <c r="D2" s="51"/>
    </row>
    <row r="3" spans="1:4" s="8" customFormat="1" ht="19.5" customHeight="1" thickBot="1" x14ac:dyDescent="0.3">
      <c r="A3" s="52"/>
      <c r="B3" s="53"/>
      <c r="C3" s="53"/>
      <c r="D3" s="53"/>
    </row>
    <row r="4" spans="1:4" ht="19.5" customHeight="1" thickBot="1" x14ac:dyDescent="0.3">
      <c r="A4" s="54" t="s">
        <v>21</v>
      </c>
      <c r="B4" s="54"/>
      <c r="C4" s="54"/>
      <c r="D4" s="54"/>
    </row>
    <row r="5" spans="1:4" ht="15.75" thickBot="1" x14ac:dyDescent="0.3">
      <c r="A5" s="9" t="s">
        <v>22</v>
      </c>
      <c r="B5" s="9" t="s">
        <v>23</v>
      </c>
      <c r="C5" s="9" t="s">
        <v>22</v>
      </c>
      <c r="D5" s="9" t="s">
        <v>22</v>
      </c>
    </row>
    <row r="6" spans="1:4" ht="15.75" thickBot="1" x14ac:dyDescent="0.3">
      <c r="A6" s="9" t="s">
        <v>22</v>
      </c>
      <c r="B6" s="9" t="s">
        <v>24</v>
      </c>
      <c r="C6" s="9" t="s">
        <v>25</v>
      </c>
      <c r="D6" s="9" t="s">
        <v>26</v>
      </c>
    </row>
    <row r="7" spans="1:4" x14ac:dyDescent="0.25">
      <c r="A7" s="10"/>
      <c r="B7" s="10" t="s">
        <v>27</v>
      </c>
      <c r="C7" s="11">
        <v>90970</v>
      </c>
      <c r="D7" s="11">
        <v>88177</v>
      </c>
    </row>
    <row r="8" spans="1:4" x14ac:dyDescent="0.25">
      <c r="A8" s="12"/>
      <c r="B8" s="12" t="s">
        <v>28</v>
      </c>
      <c r="C8" s="13">
        <v>29</v>
      </c>
      <c r="D8" s="13">
        <v>37</v>
      </c>
    </row>
    <row r="9" spans="1:4" x14ac:dyDescent="0.25">
      <c r="A9" s="12" t="s">
        <v>29</v>
      </c>
      <c r="B9" s="12" t="s">
        <v>30</v>
      </c>
      <c r="C9" s="14">
        <v>0</v>
      </c>
      <c r="D9" s="14">
        <v>0</v>
      </c>
    </row>
    <row r="10" spans="1:4" x14ac:dyDescent="0.25">
      <c r="A10" s="12" t="s">
        <v>31</v>
      </c>
      <c r="B10" s="12" t="s">
        <v>32</v>
      </c>
      <c r="C10" s="14">
        <v>29</v>
      </c>
      <c r="D10" s="14">
        <v>37</v>
      </c>
    </row>
    <row r="11" spans="1:4" x14ac:dyDescent="0.25">
      <c r="A11" s="12"/>
      <c r="B11" s="12" t="s">
        <v>33</v>
      </c>
      <c r="C11" s="14">
        <v>0</v>
      </c>
      <c r="D11" s="14">
        <v>0</v>
      </c>
    </row>
    <row r="12" spans="1:4" ht="22.5" x14ac:dyDescent="0.25">
      <c r="A12" s="12" t="s">
        <v>34</v>
      </c>
      <c r="B12" s="12" t="s">
        <v>35</v>
      </c>
      <c r="C12" s="14">
        <v>0</v>
      </c>
      <c r="D12" s="14">
        <v>0</v>
      </c>
    </row>
    <row r="13" spans="1:4" x14ac:dyDescent="0.25">
      <c r="A13" s="12"/>
      <c r="B13" s="12" t="s">
        <v>36</v>
      </c>
      <c r="C13" s="13">
        <v>14620</v>
      </c>
      <c r="D13" s="13">
        <v>11106</v>
      </c>
    </row>
    <row r="14" spans="1:4" x14ac:dyDescent="0.25">
      <c r="A14" s="12" t="s">
        <v>37</v>
      </c>
      <c r="B14" s="12" t="s">
        <v>38</v>
      </c>
      <c r="C14" s="14">
        <v>6502</v>
      </c>
      <c r="D14" s="14">
        <v>6502</v>
      </c>
    </row>
    <row r="15" spans="1:4" x14ac:dyDescent="0.25">
      <c r="A15" s="12"/>
      <c r="B15" s="12" t="s">
        <v>33</v>
      </c>
      <c r="C15" s="14">
        <v>0</v>
      </c>
      <c r="D15" s="14">
        <v>0</v>
      </c>
    </row>
    <row r="16" spans="1:4" ht="45" x14ac:dyDescent="0.25">
      <c r="A16" s="12" t="s">
        <v>39</v>
      </c>
      <c r="B16" s="12" t="s">
        <v>40</v>
      </c>
      <c r="C16" s="14">
        <v>8118</v>
      </c>
      <c r="D16" s="14">
        <v>4604</v>
      </c>
    </row>
    <row r="17" spans="1:4" x14ac:dyDescent="0.25">
      <c r="A17" s="12"/>
      <c r="B17" s="12" t="s">
        <v>41</v>
      </c>
      <c r="C17" s="13">
        <v>68594</v>
      </c>
      <c r="D17" s="13">
        <v>69267</v>
      </c>
    </row>
    <row r="18" spans="1:4" x14ac:dyDescent="0.25">
      <c r="A18" s="12" t="s">
        <v>42</v>
      </c>
      <c r="B18" s="12" t="s">
        <v>38</v>
      </c>
      <c r="C18" s="14">
        <v>33562</v>
      </c>
      <c r="D18" s="14">
        <v>33562</v>
      </c>
    </row>
    <row r="19" spans="1:4" x14ac:dyDescent="0.25">
      <c r="A19" s="12" t="s">
        <v>43</v>
      </c>
      <c r="B19" s="12" t="s">
        <v>44</v>
      </c>
      <c r="C19" s="14">
        <v>35032</v>
      </c>
      <c r="D19" s="14">
        <v>35705</v>
      </c>
    </row>
    <row r="20" spans="1:4" ht="33.75" x14ac:dyDescent="0.25">
      <c r="A20" s="12" t="s">
        <v>45</v>
      </c>
      <c r="B20" s="12" t="s">
        <v>46</v>
      </c>
      <c r="C20" s="14">
        <v>0</v>
      </c>
      <c r="D20" s="14">
        <v>0</v>
      </c>
    </row>
    <row r="21" spans="1:4" ht="33.75" x14ac:dyDescent="0.25">
      <c r="A21" s="12" t="s">
        <v>47</v>
      </c>
      <c r="B21" s="12" t="s">
        <v>48</v>
      </c>
      <c r="C21" s="14">
        <v>213</v>
      </c>
      <c r="D21" s="14">
        <v>253</v>
      </c>
    </row>
    <row r="22" spans="1:4" x14ac:dyDescent="0.25">
      <c r="A22" s="12"/>
      <c r="B22" s="12" t="s">
        <v>49</v>
      </c>
      <c r="C22" s="14">
        <v>0</v>
      </c>
      <c r="D22" s="14">
        <v>0</v>
      </c>
    </row>
    <row r="23" spans="1:4" x14ac:dyDescent="0.25">
      <c r="A23" s="12" t="s">
        <v>50</v>
      </c>
      <c r="B23" s="12" t="s">
        <v>51</v>
      </c>
      <c r="C23" s="14">
        <v>7514</v>
      </c>
      <c r="D23" s="14">
        <v>7514</v>
      </c>
    </row>
    <row r="24" spans="1:4" x14ac:dyDescent="0.25">
      <c r="A24" s="10"/>
      <c r="B24" s="10" t="s">
        <v>52</v>
      </c>
      <c r="C24" s="11">
        <v>259100</v>
      </c>
      <c r="D24" s="11">
        <v>254550</v>
      </c>
    </row>
    <row r="25" spans="1:4" x14ac:dyDescent="0.25">
      <c r="A25" s="12"/>
      <c r="B25" s="12" t="s">
        <v>53</v>
      </c>
      <c r="C25" s="13">
        <v>0</v>
      </c>
      <c r="D25" s="13">
        <v>0</v>
      </c>
    </row>
    <row r="26" spans="1:4" x14ac:dyDescent="0.25">
      <c r="A26" s="12"/>
      <c r="B26" s="12" t="s">
        <v>54</v>
      </c>
      <c r="C26" s="14">
        <v>0</v>
      </c>
      <c r="D26" s="14">
        <v>0</v>
      </c>
    </row>
    <row r="27" spans="1:4" x14ac:dyDescent="0.25">
      <c r="A27" s="12" t="s">
        <v>55</v>
      </c>
      <c r="B27" s="12" t="s">
        <v>38</v>
      </c>
      <c r="C27" s="14">
        <v>0</v>
      </c>
      <c r="D27" s="14">
        <v>0</v>
      </c>
    </row>
    <row r="28" spans="1:4" x14ac:dyDescent="0.25">
      <c r="A28" s="12" t="s">
        <v>55</v>
      </c>
      <c r="B28" s="12" t="s">
        <v>56</v>
      </c>
      <c r="C28" s="14">
        <v>0</v>
      </c>
      <c r="D28" s="14">
        <v>0</v>
      </c>
    </row>
    <row r="29" spans="1:4" x14ac:dyDescent="0.25">
      <c r="A29" s="12" t="s">
        <v>57</v>
      </c>
      <c r="B29" s="12" t="s">
        <v>58</v>
      </c>
      <c r="C29" s="14">
        <v>0</v>
      </c>
      <c r="D29" s="14">
        <v>0</v>
      </c>
    </row>
    <row r="30" spans="1:4" x14ac:dyDescent="0.25">
      <c r="A30" s="12" t="s">
        <v>59</v>
      </c>
      <c r="B30" s="12" t="s">
        <v>60</v>
      </c>
      <c r="C30" s="14">
        <v>0</v>
      </c>
      <c r="D30" s="14">
        <v>0</v>
      </c>
    </row>
    <row r="31" spans="1:4" x14ac:dyDescent="0.25">
      <c r="A31" s="12"/>
      <c r="B31" s="12" t="s">
        <v>61</v>
      </c>
      <c r="C31" s="13">
        <v>111361</v>
      </c>
      <c r="D31" s="13">
        <v>125646</v>
      </c>
    </row>
    <row r="32" spans="1:4" x14ac:dyDescent="0.25">
      <c r="A32" s="12" t="s">
        <v>62</v>
      </c>
      <c r="B32" s="12" t="s">
        <v>63</v>
      </c>
      <c r="C32" s="14">
        <v>111299</v>
      </c>
      <c r="D32" s="14">
        <v>125588</v>
      </c>
    </row>
    <row r="33" spans="1:4" x14ac:dyDescent="0.25">
      <c r="A33" s="12"/>
      <c r="B33" s="12" t="s">
        <v>33</v>
      </c>
      <c r="C33" s="14">
        <v>62</v>
      </c>
      <c r="D33" s="14">
        <v>58</v>
      </c>
    </row>
    <row r="34" spans="1:4" x14ac:dyDescent="0.25">
      <c r="A34" s="12"/>
      <c r="B34" s="12" t="s">
        <v>64</v>
      </c>
      <c r="C34" s="13">
        <v>60473</v>
      </c>
      <c r="D34" s="13">
        <v>50448</v>
      </c>
    </row>
    <row r="35" spans="1:4" ht="22.5" x14ac:dyDescent="0.25">
      <c r="A35" s="12" t="s">
        <v>65</v>
      </c>
      <c r="B35" s="12" t="s">
        <v>66</v>
      </c>
      <c r="C35" s="14">
        <v>9822</v>
      </c>
      <c r="D35" s="14">
        <v>443</v>
      </c>
    </row>
    <row r="36" spans="1:4" x14ac:dyDescent="0.25">
      <c r="A36" s="12"/>
      <c r="B36" s="12" t="s">
        <v>67</v>
      </c>
      <c r="C36" s="14">
        <v>0</v>
      </c>
      <c r="D36" s="14">
        <v>0</v>
      </c>
    </row>
    <row r="37" spans="1:4" x14ac:dyDescent="0.25">
      <c r="A37" s="12" t="s">
        <v>68</v>
      </c>
      <c r="B37" s="12" t="s">
        <v>69</v>
      </c>
      <c r="C37" s="14">
        <v>50651</v>
      </c>
      <c r="D37" s="14">
        <v>50005</v>
      </c>
    </row>
    <row r="38" spans="1:4" ht="45" x14ac:dyDescent="0.25">
      <c r="A38" s="12" t="s">
        <v>70</v>
      </c>
      <c r="B38" s="12" t="s">
        <v>71</v>
      </c>
      <c r="C38" s="14">
        <v>0</v>
      </c>
      <c r="D38" s="14">
        <v>0</v>
      </c>
    </row>
    <row r="39" spans="1:4" ht="45" x14ac:dyDescent="0.25">
      <c r="A39" s="12" t="s">
        <v>72</v>
      </c>
      <c r="B39" s="12" t="s">
        <v>73</v>
      </c>
      <c r="C39" s="14">
        <v>406</v>
      </c>
      <c r="D39" s="14">
        <v>3545</v>
      </c>
    </row>
    <row r="40" spans="1:4" x14ac:dyDescent="0.25">
      <c r="A40" s="12" t="s">
        <v>74</v>
      </c>
      <c r="B40" s="12" t="s">
        <v>75</v>
      </c>
      <c r="C40" s="14">
        <v>26</v>
      </c>
      <c r="D40" s="14">
        <v>24</v>
      </c>
    </row>
    <row r="41" spans="1:4" x14ac:dyDescent="0.25">
      <c r="A41" s="12"/>
      <c r="B41" s="12" t="s">
        <v>76</v>
      </c>
      <c r="C41" s="14">
        <v>86834</v>
      </c>
      <c r="D41" s="14">
        <v>74887</v>
      </c>
    </row>
    <row r="42" spans="1:4" x14ac:dyDescent="0.25">
      <c r="A42" s="15"/>
      <c r="B42" s="16" t="s">
        <v>77</v>
      </c>
      <c r="C42" s="17">
        <v>350070</v>
      </c>
      <c r="D42" s="17">
        <v>342727</v>
      </c>
    </row>
    <row r="43" spans="1:4" x14ac:dyDescent="0.25">
      <c r="A43" s="10"/>
      <c r="B43" s="10" t="s">
        <v>78</v>
      </c>
      <c r="C43" s="11">
        <v>211659</v>
      </c>
      <c r="D43" s="11">
        <v>213005</v>
      </c>
    </row>
    <row r="44" spans="1:4" x14ac:dyDescent="0.25">
      <c r="A44" s="12"/>
      <c r="B44" s="12" t="s">
        <v>79</v>
      </c>
      <c r="C44" s="13">
        <v>211659</v>
      </c>
      <c r="D44" s="13">
        <v>213005</v>
      </c>
    </row>
    <row r="45" spans="1:4" ht="22.5" x14ac:dyDescent="0.25">
      <c r="A45" s="12" t="s">
        <v>80</v>
      </c>
      <c r="B45" s="12" t="s">
        <v>81</v>
      </c>
      <c r="C45" s="14">
        <v>195476</v>
      </c>
      <c r="D45" s="14">
        <v>195476</v>
      </c>
    </row>
    <row r="46" spans="1:4" x14ac:dyDescent="0.25">
      <c r="A46" s="12"/>
      <c r="B46" s="12" t="s">
        <v>82</v>
      </c>
      <c r="C46" s="14">
        <v>6228</v>
      </c>
      <c r="D46" s="14">
        <v>6228</v>
      </c>
    </row>
    <row r="47" spans="1:4" ht="22.5" x14ac:dyDescent="0.25">
      <c r="A47" s="12" t="s">
        <v>83</v>
      </c>
      <c r="B47" s="12" t="s">
        <v>84</v>
      </c>
      <c r="C47" s="14">
        <v>13002</v>
      </c>
      <c r="D47" s="14">
        <v>12719</v>
      </c>
    </row>
    <row r="48" spans="1:4" x14ac:dyDescent="0.25">
      <c r="A48" s="12" t="s">
        <v>85</v>
      </c>
      <c r="B48" s="12" t="s">
        <v>86</v>
      </c>
      <c r="C48" s="14">
        <v>0</v>
      </c>
      <c r="D48" s="14">
        <v>0</v>
      </c>
    </row>
    <row r="49" spans="1:4" x14ac:dyDescent="0.25">
      <c r="A49" s="12" t="s">
        <v>87</v>
      </c>
      <c r="B49" s="12" t="s">
        <v>88</v>
      </c>
      <c r="C49" s="14">
        <v>-1701</v>
      </c>
      <c r="D49" s="14">
        <v>-4249</v>
      </c>
    </row>
    <row r="50" spans="1:4" x14ac:dyDescent="0.25">
      <c r="A50" s="12"/>
      <c r="B50" s="12" t="s">
        <v>89</v>
      </c>
      <c r="C50" s="14"/>
      <c r="D50" s="14">
        <v>0</v>
      </c>
    </row>
    <row r="51" spans="1:4" x14ac:dyDescent="0.25">
      <c r="A51" s="12"/>
      <c r="B51" s="12" t="s">
        <v>90</v>
      </c>
      <c r="C51" s="14">
        <v>-1346</v>
      </c>
      <c r="D51" s="14">
        <v>2831</v>
      </c>
    </row>
    <row r="52" spans="1:4" x14ac:dyDescent="0.25">
      <c r="A52" s="12" t="s">
        <v>91</v>
      </c>
      <c r="B52" s="12" t="s">
        <v>92</v>
      </c>
      <c r="C52" s="14">
        <v>0</v>
      </c>
      <c r="D52" s="14">
        <v>0</v>
      </c>
    </row>
    <row r="53" spans="1:4" x14ac:dyDescent="0.25">
      <c r="A53" s="12"/>
      <c r="B53" s="12" t="s">
        <v>93</v>
      </c>
      <c r="C53" s="14">
        <v>0</v>
      </c>
      <c r="D53" s="14">
        <v>0</v>
      </c>
    </row>
    <row r="54" spans="1:4" x14ac:dyDescent="0.25">
      <c r="A54" s="12" t="s">
        <v>94</v>
      </c>
      <c r="B54" s="12" t="s">
        <v>95</v>
      </c>
      <c r="C54" s="14">
        <v>0</v>
      </c>
      <c r="D54" s="14">
        <v>0</v>
      </c>
    </row>
    <row r="55" spans="1:4" x14ac:dyDescent="0.25">
      <c r="A55" s="12" t="s">
        <v>96</v>
      </c>
      <c r="B55" s="12" t="s">
        <v>97</v>
      </c>
      <c r="C55" s="14">
        <v>0</v>
      </c>
      <c r="D55" s="14">
        <v>0</v>
      </c>
    </row>
    <row r="56" spans="1:4" x14ac:dyDescent="0.25">
      <c r="A56" s="10"/>
      <c r="B56" s="10" t="s">
        <v>98</v>
      </c>
      <c r="C56" s="11">
        <v>6969</v>
      </c>
      <c r="D56" s="11">
        <v>6962</v>
      </c>
    </row>
    <row r="57" spans="1:4" x14ac:dyDescent="0.25">
      <c r="A57" s="12"/>
      <c r="B57" s="12" t="s">
        <v>99</v>
      </c>
      <c r="C57" s="13">
        <v>6820</v>
      </c>
      <c r="D57" s="13">
        <v>6820</v>
      </c>
    </row>
    <row r="58" spans="1:4" x14ac:dyDescent="0.25">
      <c r="A58" s="12"/>
      <c r="B58" s="12" t="s">
        <v>100</v>
      </c>
      <c r="C58" s="14">
        <v>0</v>
      </c>
      <c r="D58" s="14">
        <v>0</v>
      </c>
    </row>
    <row r="59" spans="1:4" x14ac:dyDescent="0.25">
      <c r="A59" s="12"/>
      <c r="B59" s="12" t="s">
        <v>101</v>
      </c>
      <c r="C59" s="14">
        <v>0</v>
      </c>
      <c r="D59" s="14">
        <v>0</v>
      </c>
    </row>
    <row r="60" spans="1:4" x14ac:dyDescent="0.25">
      <c r="A60" s="12" t="s">
        <v>102</v>
      </c>
      <c r="B60" s="12" t="s">
        <v>103</v>
      </c>
      <c r="C60" s="14">
        <v>6820</v>
      </c>
      <c r="D60" s="14">
        <v>6820</v>
      </c>
    </row>
    <row r="61" spans="1:4" x14ac:dyDescent="0.25">
      <c r="A61" s="12"/>
      <c r="B61" s="12" t="s">
        <v>104</v>
      </c>
      <c r="C61" s="13">
        <v>149</v>
      </c>
      <c r="D61" s="13">
        <v>142</v>
      </c>
    </row>
    <row r="62" spans="1:4" x14ac:dyDescent="0.25">
      <c r="A62" s="12" t="s">
        <v>105</v>
      </c>
      <c r="B62" s="12" t="s">
        <v>106</v>
      </c>
      <c r="C62" s="14">
        <v>0</v>
      </c>
      <c r="D62" s="14">
        <v>0</v>
      </c>
    </row>
    <row r="63" spans="1:4" x14ac:dyDescent="0.25">
      <c r="A63" s="12" t="s">
        <v>107</v>
      </c>
      <c r="B63" s="12" t="s">
        <v>108</v>
      </c>
      <c r="C63" s="14">
        <v>0</v>
      </c>
      <c r="D63" s="14">
        <v>0</v>
      </c>
    </row>
    <row r="64" spans="1:4" x14ac:dyDescent="0.25">
      <c r="A64" s="12" t="s">
        <v>109</v>
      </c>
      <c r="B64" s="12" t="s">
        <v>110</v>
      </c>
      <c r="C64" s="14">
        <v>0</v>
      </c>
      <c r="D64" s="14">
        <v>0</v>
      </c>
    </row>
    <row r="65" spans="1:4" ht="22.5" x14ac:dyDescent="0.25">
      <c r="A65" s="12" t="s">
        <v>111</v>
      </c>
      <c r="B65" s="12" t="s">
        <v>112</v>
      </c>
      <c r="C65" s="14">
        <v>149</v>
      </c>
      <c r="D65" s="14">
        <v>142</v>
      </c>
    </row>
    <row r="66" spans="1:4" ht="22.5" x14ac:dyDescent="0.25">
      <c r="A66" s="12" t="s">
        <v>113</v>
      </c>
      <c r="B66" s="12" t="s">
        <v>114</v>
      </c>
      <c r="C66" s="14">
        <v>0</v>
      </c>
      <c r="D66" s="14">
        <v>0</v>
      </c>
    </row>
    <row r="67" spans="1:4" x14ac:dyDescent="0.25">
      <c r="A67" s="12" t="s">
        <v>115</v>
      </c>
      <c r="B67" s="12" t="s">
        <v>116</v>
      </c>
      <c r="C67" s="14">
        <v>0</v>
      </c>
      <c r="D67" s="14">
        <v>0</v>
      </c>
    </row>
    <row r="68" spans="1:4" x14ac:dyDescent="0.25">
      <c r="A68" s="12" t="s">
        <v>117</v>
      </c>
      <c r="B68" s="12" t="s">
        <v>118</v>
      </c>
      <c r="C68" s="14">
        <v>0</v>
      </c>
      <c r="D68" s="14">
        <v>0</v>
      </c>
    </row>
    <row r="69" spans="1:4" x14ac:dyDescent="0.25">
      <c r="A69" s="12" t="s">
        <v>119</v>
      </c>
      <c r="B69" s="12" t="s">
        <v>120</v>
      </c>
      <c r="C69" s="14">
        <v>0</v>
      </c>
      <c r="D69" s="14">
        <v>0</v>
      </c>
    </row>
    <row r="70" spans="1:4" x14ac:dyDescent="0.25">
      <c r="A70" s="12" t="s">
        <v>121</v>
      </c>
      <c r="B70" s="12" t="s">
        <v>122</v>
      </c>
      <c r="C70" s="14">
        <v>0</v>
      </c>
      <c r="D70" s="14">
        <v>0</v>
      </c>
    </row>
    <row r="71" spans="1:4" x14ac:dyDescent="0.25">
      <c r="A71" s="10"/>
      <c r="B71" s="10" t="s">
        <v>123</v>
      </c>
      <c r="C71" s="11">
        <v>131442</v>
      </c>
      <c r="D71" s="11">
        <v>122760</v>
      </c>
    </row>
    <row r="72" spans="1:4" x14ac:dyDescent="0.25">
      <c r="A72" s="12" t="s">
        <v>124</v>
      </c>
      <c r="B72" s="12" t="s">
        <v>125</v>
      </c>
      <c r="C72" s="14">
        <v>0</v>
      </c>
      <c r="D72" s="14">
        <v>0</v>
      </c>
    </row>
    <row r="73" spans="1:4" x14ac:dyDescent="0.25">
      <c r="A73" s="12"/>
      <c r="B73" s="12" t="s">
        <v>126</v>
      </c>
      <c r="C73" s="13">
        <v>21676</v>
      </c>
      <c r="D73" s="13">
        <v>21449</v>
      </c>
    </row>
    <row r="74" spans="1:4" x14ac:dyDescent="0.25">
      <c r="A74" s="12"/>
      <c r="B74" s="12" t="s">
        <v>100</v>
      </c>
      <c r="C74" s="14">
        <v>0</v>
      </c>
      <c r="D74" s="14">
        <v>0</v>
      </c>
    </row>
    <row r="75" spans="1:4" x14ac:dyDescent="0.25">
      <c r="A75" s="12"/>
      <c r="B75" s="12" t="s">
        <v>101</v>
      </c>
      <c r="C75" s="14">
        <v>0</v>
      </c>
      <c r="D75" s="14">
        <v>0</v>
      </c>
    </row>
    <row r="76" spans="1:4" x14ac:dyDescent="0.25">
      <c r="A76" s="12" t="s">
        <v>127</v>
      </c>
      <c r="B76" s="12" t="s">
        <v>103</v>
      </c>
      <c r="C76" s="14">
        <v>21676</v>
      </c>
      <c r="D76" s="14">
        <v>21449</v>
      </c>
    </row>
    <row r="77" spans="1:4" x14ac:dyDescent="0.25">
      <c r="A77" s="12"/>
      <c r="B77" s="12" t="s">
        <v>128</v>
      </c>
      <c r="C77" s="13">
        <v>500</v>
      </c>
      <c r="D77" s="13">
        <v>93</v>
      </c>
    </row>
    <row r="78" spans="1:4" x14ac:dyDescent="0.25">
      <c r="A78" s="12" t="s">
        <v>129</v>
      </c>
      <c r="B78" s="12" t="s">
        <v>106</v>
      </c>
      <c r="C78" s="14">
        <v>0</v>
      </c>
      <c r="D78" s="14">
        <v>0</v>
      </c>
    </row>
    <row r="79" spans="1:4" x14ac:dyDescent="0.25">
      <c r="A79" s="12" t="s">
        <v>130</v>
      </c>
      <c r="B79" s="12" t="s">
        <v>108</v>
      </c>
      <c r="C79" s="14">
        <v>0</v>
      </c>
      <c r="D79" s="14">
        <v>0</v>
      </c>
    </row>
    <row r="80" spans="1:4" x14ac:dyDescent="0.25">
      <c r="A80" s="12" t="s">
        <v>131</v>
      </c>
      <c r="B80" s="12" t="s">
        <v>110</v>
      </c>
      <c r="C80" s="14">
        <v>0</v>
      </c>
      <c r="D80" s="14">
        <v>0</v>
      </c>
    </row>
    <row r="81" spans="1:4" ht="45" x14ac:dyDescent="0.25">
      <c r="A81" s="12" t="s">
        <v>132</v>
      </c>
      <c r="B81" s="12" t="s">
        <v>133</v>
      </c>
      <c r="C81" s="14">
        <v>500</v>
      </c>
      <c r="D81" s="14">
        <v>93</v>
      </c>
    </row>
    <row r="82" spans="1:4" ht="22.5" x14ac:dyDescent="0.25">
      <c r="A82" s="12" t="s">
        <v>134</v>
      </c>
      <c r="B82" s="12" t="s">
        <v>135</v>
      </c>
      <c r="C82" s="14">
        <v>93312</v>
      </c>
      <c r="D82" s="14">
        <v>93312</v>
      </c>
    </row>
    <row r="83" spans="1:4" x14ac:dyDescent="0.25">
      <c r="A83" s="12"/>
      <c r="B83" s="12" t="s">
        <v>136</v>
      </c>
      <c r="C83" s="13">
        <v>15954</v>
      </c>
      <c r="D83" s="13">
        <v>7906</v>
      </c>
    </row>
    <row r="84" spans="1:4" x14ac:dyDescent="0.25">
      <c r="A84" s="12" t="s">
        <v>137</v>
      </c>
      <c r="B84" s="12" t="s">
        <v>138</v>
      </c>
      <c r="C84" s="14">
        <v>2631</v>
      </c>
      <c r="D84" s="14">
        <v>3282</v>
      </c>
    </row>
    <row r="85" spans="1:4" x14ac:dyDescent="0.25">
      <c r="A85" s="12" t="s">
        <v>139</v>
      </c>
      <c r="B85" s="12" t="s">
        <v>140</v>
      </c>
      <c r="C85" s="14">
        <v>13323</v>
      </c>
      <c r="D85" s="14">
        <v>4624</v>
      </c>
    </row>
    <row r="86" spans="1:4" x14ac:dyDescent="0.25">
      <c r="A86" s="12" t="s">
        <v>141</v>
      </c>
      <c r="B86" s="12" t="s">
        <v>142</v>
      </c>
      <c r="C86" s="14">
        <v>0</v>
      </c>
      <c r="D86" s="14">
        <v>0</v>
      </c>
    </row>
    <row r="87" spans="1:4" x14ac:dyDescent="0.25">
      <c r="A87" s="18" t="s">
        <v>143</v>
      </c>
      <c r="B87" s="18" t="s">
        <v>144</v>
      </c>
      <c r="C87" s="14">
        <v>0</v>
      </c>
      <c r="D87" s="14">
        <v>0</v>
      </c>
    </row>
    <row r="88" spans="1:4" x14ac:dyDescent="0.25">
      <c r="A88" s="19"/>
      <c r="B88" s="20" t="s">
        <v>145</v>
      </c>
      <c r="C88" s="21">
        <v>350070</v>
      </c>
      <c r="D88" s="21">
        <v>342727</v>
      </c>
    </row>
  </sheetData>
  <mergeCells count="4">
    <mergeCell ref="A1:D1"/>
    <mergeCell ref="A2:D2"/>
    <mergeCell ref="A3:D3"/>
    <mergeCell ref="A4:D4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D88"/>
  <sheetViews>
    <sheetView workbookViewId="0">
      <selection sqref="A1:D1"/>
    </sheetView>
  </sheetViews>
  <sheetFormatPr baseColWidth="10" defaultColWidth="8.85546875" defaultRowHeight="15" x14ac:dyDescent="0.25"/>
  <cols>
    <col min="1" max="1" width="40.7109375" customWidth="1" collapsed="1"/>
    <col min="2" max="2" width="85.7109375" customWidth="1" collapsed="1"/>
    <col min="3" max="4" width="16.7109375" customWidth="1" collapsed="1"/>
  </cols>
  <sheetData>
    <row r="1" spans="1:4" s="8" customFormat="1" ht="39.75" customHeight="1" thickBot="1" x14ac:dyDescent="0.3">
      <c r="A1" s="46" t="s">
        <v>20</v>
      </c>
      <c r="B1" s="47"/>
      <c r="C1" s="47"/>
      <c r="D1" s="48"/>
    </row>
    <row r="2" spans="1:4" s="8" customFormat="1" ht="19.5" customHeight="1" thickBot="1" x14ac:dyDescent="0.3">
      <c r="A2" s="49"/>
      <c r="B2" s="50"/>
      <c r="C2" s="50"/>
      <c r="D2" s="51"/>
    </row>
    <row r="3" spans="1:4" s="8" customFormat="1" ht="19.5" customHeight="1" thickBot="1" x14ac:dyDescent="0.3">
      <c r="A3" s="52"/>
      <c r="B3" s="53"/>
      <c r="C3" s="53"/>
      <c r="D3" s="53"/>
    </row>
    <row r="4" spans="1:4" ht="19.5" customHeight="1" thickBot="1" x14ac:dyDescent="0.3">
      <c r="A4" s="54" t="s">
        <v>21</v>
      </c>
      <c r="B4" s="54"/>
      <c r="C4" s="54"/>
      <c r="D4" s="54"/>
    </row>
    <row r="5" spans="1:4" ht="15.75" thickBot="1" x14ac:dyDescent="0.3">
      <c r="A5" s="9" t="s">
        <v>22</v>
      </c>
      <c r="B5" s="9" t="s">
        <v>23</v>
      </c>
      <c r="C5" s="9" t="s">
        <v>22</v>
      </c>
      <c r="D5" s="9" t="s">
        <v>22</v>
      </c>
    </row>
    <row r="6" spans="1:4" ht="15.75" thickBot="1" x14ac:dyDescent="0.3">
      <c r="A6" s="9" t="s">
        <v>22</v>
      </c>
      <c r="B6" s="9" t="s">
        <v>24</v>
      </c>
      <c r="C6" s="9" t="s">
        <v>25</v>
      </c>
      <c r="D6" s="9" t="s">
        <v>26</v>
      </c>
    </row>
    <row r="7" spans="1:4" x14ac:dyDescent="0.25">
      <c r="A7" s="10"/>
      <c r="B7" s="10" t="s">
        <v>27</v>
      </c>
      <c r="C7" s="11">
        <f>ROUND(SUM(C8,C13,C17,C20,C21,C22,C23),2)</f>
        <v>15290</v>
      </c>
      <c r="D7" s="11">
        <f>ROUND(SUM(D8,D13,D17,D20,D21,D22,D23),2)</f>
        <v>16152</v>
      </c>
    </row>
    <row r="8" spans="1:4" x14ac:dyDescent="0.25">
      <c r="A8" s="12"/>
      <c r="B8" s="12" t="s">
        <v>28</v>
      </c>
      <c r="C8" s="13">
        <f>SUM(C9:C12)</f>
        <v>356</v>
      </c>
      <c r="D8" s="13">
        <f>SUM(D9:D12)</f>
        <v>443</v>
      </c>
    </row>
    <row r="9" spans="1:4" x14ac:dyDescent="0.25">
      <c r="A9" s="12" t="s">
        <v>29</v>
      </c>
      <c r="B9" s="12" t="s">
        <v>30</v>
      </c>
      <c r="C9" s="14">
        <v>0</v>
      </c>
      <c r="D9" s="14">
        <v>0</v>
      </c>
    </row>
    <row r="10" spans="1:4" x14ac:dyDescent="0.25">
      <c r="A10" s="12" t="s">
        <v>31</v>
      </c>
      <c r="B10" s="12" t="s">
        <v>32</v>
      </c>
      <c r="C10" s="14">
        <v>89</v>
      </c>
      <c r="D10" s="14">
        <v>102</v>
      </c>
    </row>
    <row r="11" spans="1:4" x14ac:dyDescent="0.25">
      <c r="A11" s="12"/>
      <c r="B11" s="12" t="s">
        <v>33</v>
      </c>
      <c r="C11" s="14">
        <v>0</v>
      </c>
      <c r="D11" s="14">
        <v>0</v>
      </c>
    </row>
    <row r="12" spans="1:4" ht="22.5" x14ac:dyDescent="0.25">
      <c r="A12" s="12" t="s">
        <v>34</v>
      </c>
      <c r="B12" s="12" t="s">
        <v>35</v>
      </c>
      <c r="C12" s="14">
        <v>267</v>
      </c>
      <c r="D12" s="14">
        <v>341</v>
      </c>
    </row>
    <row r="13" spans="1:4" x14ac:dyDescent="0.25">
      <c r="A13" s="12"/>
      <c r="B13" s="12" t="s">
        <v>36</v>
      </c>
      <c r="C13" s="13">
        <f>SUM(C14:C16)</f>
        <v>14757</v>
      </c>
      <c r="D13" s="13">
        <f>SUM(D14:D16)</f>
        <v>15532</v>
      </c>
    </row>
    <row r="14" spans="1:4" x14ac:dyDescent="0.25">
      <c r="A14" s="12" t="s">
        <v>37</v>
      </c>
      <c r="B14" s="12" t="s">
        <v>38</v>
      </c>
      <c r="C14" s="14">
        <v>4892</v>
      </c>
      <c r="D14" s="14">
        <v>4892</v>
      </c>
    </row>
    <row r="15" spans="1:4" x14ac:dyDescent="0.25">
      <c r="A15" s="12"/>
      <c r="B15" s="12" t="s">
        <v>33</v>
      </c>
      <c r="C15" s="14">
        <v>0</v>
      </c>
      <c r="D15" s="14">
        <v>0</v>
      </c>
    </row>
    <row r="16" spans="1:4" ht="45" x14ac:dyDescent="0.25">
      <c r="A16" s="12" t="s">
        <v>39</v>
      </c>
      <c r="B16" s="12" t="s">
        <v>40</v>
      </c>
      <c r="C16" s="14">
        <v>9865</v>
      </c>
      <c r="D16" s="14">
        <v>10640</v>
      </c>
    </row>
    <row r="17" spans="1:4" x14ac:dyDescent="0.25">
      <c r="A17" s="12"/>
      <c r="B17" s="12" t="s">
        <v>41</v>
      </c>
      <c r="C17" s="13">
        <f>SUM(C18:C19)</f>
        <v>0</v>
      </c>
      <c r="D17" s="13">
        <f>SUM(D18:D19)</f>
        <v>0</v>
      </c>
    </row>
    <row r="18" spans="1:4" x14ac:dyDescent="0.25">
      <c r="A18" s="12" t="s">
        <v>42</v>
      </c>
      <c r="B18" s="12" t="s">
        <v>38</v>
      </c>
      <c r="C18" s="14">
        <v>0</v>
      </c>
      <c r="D18" s="14">
        <v>0</v>
      </c>
    </row>
    <row r="19" spans="1:4" x14ac:dyDescent="0.25">
      <c r="A19" s="12" t="s">
        <v>43</v>
      </c>
      <c r="B19" s="12" t="s">
        <v>44</v>
      </c>
      <c r="C19" s="14">
        <v>0</v>
      </c>
      <c r="D19" s="14">
        <v>0</v>
      </c>
    </row>
    <row r="20" spans="1:4" ht="33.75" x14ac:dyDescent="0.25">
      <c r="A20" s="12" t="s">
        <v>45</v>
      </c>
      <c r="B20" s="12" t="s">
        <v>46</v>
      </c>
      <c r="C20" s="14">
        <v>177</v>
      </c>
      <c r="D20" s="14">
        <v>177</v>
      </c>
    </row>
    <row r="21" spans="1:4" ht="33.75" x14ac:dyDescent="0.25">
      <c r="A21" s="12" t="s">
        <v>47</v>
      </c>
      <c r="B21" s="12" t="s">
        <v>48</v>
      </c>
      <c r="C21" s="14">
        <v>0</v>
      </c>
      <c r="D21" s="14">
        <v>0</v>
      </c>
    </row>
    <row r="22" spans="1:4" x14ac:dyDescent="0.25">
      <c r="A22" s="12"/>
      <c r="B22" s="12" t="s">
        <v>49</v>
      </c>
      <c r="C22" s="14">
        <v>0</v>
      </c>
      <c r="D22" s="14">
        <v>0</v>
      </c>
    </row>
    <row r="23" spans="1:4" x14ac:dyDescent="0.25">
      <c r="A23" s="12" t="s">
        <v>50</v>
      </c>
      <c r="B23" s="12" t="s">
        <v>51</v>
      </c>
      <c r="C23" s="14">
        <v>0</v>
      </c>
      <c r="D23" s="14">
        <v>0</v>
      </c>
    </row>
    <row r="24" spans="1:4" x14ac:dyDescent="0.25">
      <c r="A24" s="10"/>
      <c r="B24" s="10" t="s">
        <v>52</v>
      </c>
      <c r="C24" s="11">
        <f>ROUND(SUM(C25,C31,C34,C38,C39,C40,C41),2)</f>
        <v>69430</v>
      </c>
      <c r="D24" s="11">
        <f>ROUND(SUM(D25,D31,D34,D38,D39,D40,D41),2)</f>
        <v>70743</v>
      </c>
    </row>
    <row r="25" spans="1:4" x14ac:dyDescent="0.25">
      <c r="A25" s="12"/>
      <c r="B25" s="12" t="s">
        <v>53</v>
      </c>
      <c r="C25" s="13">
        <f>SUM(C26:C30)</f>
        <v>0</v>
      </c>
      <c r="D25" s="13">
        <f>SUM(D26:D30)</f>
        <v>0</v>
      </c>
    </row>
    <row r="26" spans="1:4" x14ac:dyDescent="0.25">
      <c r="A26" s="12"/>
      <c r="B26" s="12" t="s">
        <v>54</v>
      </c>
      <c r="C26" s="14">
        <v>0</v>
      </c>
      <c r="D26" s="14">
        <v>0</v>
      </c>
    </row>
    <row r="27" spans="1:4" x14ac:dyDescent="0.25">
      <c r="A27" s="12" t="s">
        <v>55</v>
      </c>
      <c r="B27" s="12" t="s">
        <v>38</v>
      </c>
      <c r="C27" s="14">
        <v>0</v>
      </c>
      <c r="D27" s="14">
        <v>0</v>
      </c>
    </row>
    <row r="28" spans="1:4" x14ac:dyDescent="0.25">
      <c r="A28" s="12" t="s">
        <v>55</v>
      </c>
      <c r="B28" s="12" t="s">
        <v>56</v>
      </c>
      <c r="C28" s="14">
        <v>0</v>
      </c>
      <c r="D28" s="14">
        <v>0</v>
      </c>
    </row>
    <row r="29" spans="1:4" x14ac:dyDescent="0.25">
      <c r="A29" s="12" t="s">
        <v>57</v>
      </c>
      <c r="B29" s="12" t="s">
        <v>58</v>
      </c>
      <c r="C29" s="14">
        <v>0</v>
      </c>
      <c r="D29" s="14">
        <v>0</v>
      </c>
    </row>
    <row r="30" spans="1:4" x14ac:dyDescent="0.25">
      <c r="A30" s="12" t="s">
        <v>59</v>
      </c>
      <c r="B30" s="12" t="s">
        <v>60</v>
      </c>
      <c r="C30" s="14">
        <v>0</v>
      </c>
      <c r="D30" s="14">
        <v>0</v>
      </c>
    </row>
    <row r="31" spans="1:4" x14ac:dyDescent="0.25">
      <c r="A31" s="12"/>
      <c r="B31" s="12" t="s">
        <v>61</v>
      </c>
      <c r="C31" s="13">
        <f>SUM(C32:C33)</f>
        <v>8337</v>
      </c>
      <c r="D31" s="13">
        <f>SUM(D32:D33)</f>
        <v>12914</v>
      </c>
    </row>
    <row r="32" spans="1:4" x14ac:dyDescent="0.25">
      <c r="A32" s="12" t="s">
        <v>62</v>
      </c>
      <c r="B32" s="12" t="s">
        <v>63</v>
      </c>
      <c r="C32" s="14">
        <v>8040</v>
      </c>
      <c r="D32" s="14">
        <v>10236</v>
      </c>
    </row>
    <row r="33" spans="1:4" x14ac:dyDescent="0.25">
      <c r="A33" s="12"/>
      <c r="B33" s="12" t="s">
        <v>33</v>
      </c>
      <c r="C33" s="14">
        <v>297</v>
      </c>
      <c r="D33" s="14">
        <v>2678</v>
      </c>
    </row>
    <row r="34" spans="1:4" x14ac:dyDescent="0.25">
      <c r="A34" s="12"/>
      <c r="B34" s="12" t="s">
        <v>64</v>
      </c>
      <c r="C34" s="13">
        <f>SUM(C35:C37)</f>
        <v>59508</v>
      </c>
      <c r="D34" s="13">
        <f>SUM(D35:D37)</f>
        <v>56135</v>
      </c>
    </row>
    <row r="35" spans="1:4" ht="22.5" x14ac:dyDescent="0.25">
      <c r="A35" s="12" t="s">
        <v>65</v>
      </c>
      <c r="B35" s="12" t="s">
        <v>66</v>
      </c>
      <c r="C35" s="14">
        <v>1626</v>
      </c>
      <c r="D35" s="14">
        <v>3473</v>
      </c>
    </row>
    <row r="36" spans="1:4" x14ac:dyDescent="0.25">
      <c r="A36" s="12"/>
      <c r="B36" s="12" t="s">
        <v>67</v>
      </c>
      <c r="C36" s="14">
        <v>0</v>
      </c>
      <c r="D36" s="14">
        <v>0</v>
      </c>
    </row>
    <row r="37" spans="1:4" x14ac:dyDescent="0.25">
      <c r="A37" s="12" t="s">
        <v>68</v>
      </c>
      <c r="B37" s="12" t="s">
        <v>69</v>
      </c>
      <c r="C37" s="14">
        <v>57882</v>
      </c>
      <c r="D37" s="14">
        <v>52662</v>
      </c>
    </row>
    <row r="38" spans="1:4" ht="45" x14ac:dyDescent="0.25">
      <c r="A38" s="12" t="s">
        <v>70</v>
      </c>
      <c r="B38" s="12" t="s">
        <v>71</v>
      </c>
      <c r="C38" s="14">
        <v>514</v>
      </c>
      <c r="D38" s="14">
        <v>514</v>
      </c>
    </row>
    <row r="39" spans="1:4" ht="45" x14ac:dyDescent="0.25">
      <c r="A39" s="12" t="s">
        <v>72</v>
      </c>
      <c r="B39" s="12" t="s">
        <v>73</v>
      </c>
      <c r="C39" s="14">
        <v>880</v>
      </c>
      <c r="D39" s="14">
        <v>995</v>
      </c>
    </row>
    <row r="40" spans="1:4" x14ac:dyDescent="0.25">
      <c r="A40" s="12" t="s">
        <v>74</v>
      </c>
      <c r="B40" s="12" t="s">
        <v>75</v>
      </c>
      <c r="C40" s="14">
        <v>219</v>
      </c>
      <c r="D40" s="14">
        <v>125</v>
      </c>
    </row>
    <row r="41" spans="1:4" x14ac:dyDescent="0.25">
      <c r="A41" s="12"/>
      <c r="B41" s="12" t="s">
        <v>76</v>
      </c>
      <c r="C41" s="14">
        <v>-28</v>
      </c>
      <c r="D41" s="14">
        <v>60</v>
      </c>
    </row>
    <row r="42" spans="1:4" x14ac:dyDescent="0.25">
      <c r="A42" s="15"/>
      <c r="B42" s="16" t="s">
        <v>77</v>
      </c>
      <c r="C42" s="17">
        <f>ROUND(SUM(C7,C24),2)</f>
        <v>84720</v>
      </c>
      <c r="D42" s="17">
        <f>ROUND(SUM(D7,D24),2)</f>
        <v>86895</v>
      </c>
    </row>
    <row r="43" spans="1:4" x14ac:dyDescent="0.25">
      <c r="A43" s="10"/>
      <c r="B43" s="10" t="s">
        <v>78</v>
      </c>
      <c r="C43" s="11">
        <f>ROUND(SUM(C44,C54,C55),2)</f>
        <v>7181</v>
      </c>
      <c r="D43" s="11">
        <f>ROUND(SUM(D44,D54,D55),2)</f>
        <v>12565</v>
      </c>
    </row>
    <row r="44" spans="1:4" x14ac:dyDescent="0.25">
      <c r="A44" s="12"/>
      <c r="B44" s="12" t="s">
        <v>79</v>
      </c>
      <c r="C44" s="13">
        <f>ROUND(SUM(C45:C53),2)</f>
        <v>7181</v>
      </c>
      <c r="D44" s="13">
        <f>ROUND(SUM(D45:D53),2)</f>
        <v>12565</v>
      </c>
    </row>
    <row r="45" spans="1:4" ht="22.5" x14ac:dyDescent="0.25">
      <c r="A45" s="12" t="s">
        <v>80</v>
      </c>
      <c r="B45" s="12" t="s">
        <v>81</v>
      </c>
      <c r="C45" s="14">
        <v>11838</v>
      </c>
      <c r="D45" s="14">
        <v>11838</v>
      </c>
    </row>
    <row r="46" spans="1:4" x14ac:dyDescent="0.25">
      <c r="A46" s="12"/>
      <c r="B46" s="12" t="s">
        <v>82</v>
      </c>
      <c r="C46" s="14">
        <v>0</v>
      </c>
      <c r="D46" s="14">
        <v>0</v>
      </c>
    </row>
    <row r="47" spans="1:4" ht="22.5" x14ac:dyDescent="0.25">
      <c r="A47" s="12" t="s">
        <v>83</v>
      </c>
      <c r="B47" s="12" t="s">
        <v>84</v>
      </c>
      <c r="C47" s="14">
        <v>-59277</v>
      </c>
      <c r="D47" s="14">
        <v>-59277</v>
      </c>
    </row>
    <row r="48" spans="1:4" x14ac:dyDescent="0.25">
      <c r="A48" s="12" t="s">
        <v>85</v>
      </c>
      <c r="B48" s="12" t="s">
        <v>86</v>
      </c>
      <c r="C48" s="14">
        <v>0</v>
      </c>
      <c r="D48" s="14">
        <v>0</v>
      </c>
    </row>
    <row r="49" spans="1:4" x14ac:dyDescent="0.25">
      <c r="A49" s="12" t="s">
        <v>87</v>
      </c>
      <c r="B49" s="12" t="s">
        <v>88</v>
      </c>
      <c r="C49" s="14">
        <v>-69207</v>
      </c>
      <c r="D49" s="14">
        <v>-70040</v>
      </c>
    </row>
    <row r="50" spans="1:4" x14ac:dyDescent="0.25">
      <c r="A50" s="12"/>
      <c r="B50" s="12" t="s">
        <v>89</v>
      </c>
      <c r="C50" s="14">
        <v>129211</v>
      </c>
      <c r="D50" s="14">
        <v>129211</v>
      </c>
    </row>
    <row r="51" spans="1:4" x14ac:dyDescent="0.25">
      <c r="A51" s="12"/>
      <c r="B51" s="12" t="s">
        <v>90</v>
      </c>
      <c r="C51" s="14">
        <v>-5384</v>
      </c>
      <c r="D51" s="14">
        <v>833</v>
      </c>
    </row>
    <row r="52" spans="1:4" x14ac:dyDescent="0.25">
      <c r="A52" s="12" t="s">
        <v>91</v>
      </c>
      <c r="B52" s="12" t="s">
        <v>92</v>
      </c>
      <c r="C52" s="14">
        <v>0</v>
      </c>
      <c r="D52" s="14">
        <v>0</v>
      </c>
    </row>
    <row r="53" spans="1:4" x14ac:dyDescent="0.25">
      <c r="A53" s="12"/>
      <c r="B53" s="12" t="s">
        <v>93</v>
      </c>
      <c r="C53" s="14">
        <v>0</v>
      </c>
      <c r="D53" s="14">
        <v>0</v>
      </c>
    </row>
    <row r="54" spans="1:4" x14ac:dyDescent="0.25">
      <c r="A54" s="12" t="s">
        <v>94</v>
      </c>
      <c r="B54" s="12" t="s">
        <v>95</v>
      </c>
      <c r="C54" s="14">
        <v>0</v>
      </c>
      <c r="D54" s="14">
        <v>0</v>
      </c>
    </row>
    <row r="55" spans="1:4" x14ac:dyDescent="0.25">
      <c r="A55" s="12" t="s">
        <v>96</v>
      </c>
      <c r="B55" s="12" t="s">
        <v>97</v>
      </c>
      <c r="C55" s="14">
        <v>0</v>
      </c>
      <c r="D55" s="14">
        <v>0</v>
      </c>
    </row>
    <row r="56" spans="1:4" x14ac:dyDescent="0.25">
      <c r="A56" s="10"/>
      <c r="B56" s="10" t="s">
        <v>98</v>
      </c>
      <c r="C56" s="11">
        <f>ROUND(SUM(C57,C61,C66,C67,C68,C69,C70),2)</f>
        <v>24162</v>
      </c>
      <c r="D56" s="11">
        <f>ROUND(SUM(D57,D61,D66,D67,D68,D69,D70),2)</f>
        <v>2</v>
      </c>
    </row>
    <row r="57" spans="1:4" x14ac:dyDescent="0.25">
      <c r="A57" s="12"/>
      <c r="B57" s="12" t="s">
        <v>99</v>
      </c>
      <c r="C57" s="13">
        <f>ROUND(SUM(C58:C60),2)</f>
        <v>0</v>
      </c>
      <c r="D57" s="13">
        <f>ROUND(SUM(D58:D60),2)</f>
        <v>0</v>
      </c>
    </row>
    <row r="58" spans="1:4" x14ac:dyDescent="0.25">
      <c r="A58" s="12"/>
      <c r="B58" s="12" t="s">
        <v>100</v>
      </c>
      <c r="C58" s="14">
        <v>0</v>
      </c>
      <c r="D58" s="14">
        <v>0</v>
      </c>
    </row>
    <row r="59" spans="1:4" x14ac:dyDescent="0.25">
      <c r="A59" s="12"/>
      <c r="B59" s="12" t="s">
        <v>101</v>
      </c>
      <c r="C59" s="14">
        <v>0</v>
      </c>
      <c r="D59" s="14">
        <v>0</v>
      </c>
    </row>
    <row r="60" spans="1:4" x14ac:dyDescent="0.25">
      <c r="A60" s="12" t="s">
        <v>102</v>
      </c>
      <c r="B60" s="12" t="s">
        <v>103</v>
      </c>
      <c r="C60" s="14">
        <v>0</v>
      </c>
      <c r="D60" s="14">
        <v>0</v>
      </c>
    </row>
    <row r="61" spans="1:4" x14ac:dyDescent="0.25">
      <c r="A61" s="12"/>
      <c r="B61" s="12" t="s">
        <v>104</v>
      </c>
      <c r="C61" s="13">
        <f>ROUND(SUM(C62:C65),2)</f>
        <v>2</v>
      </c>
      <c r="D61" s="13">
        <f>ROUND(SUM(D62:D65),2)</f>
        <v>2</v>
      </c>
    </row>
    <row r="62" spans="1:4" x14ac:dyDescent="0.25">
      <c r="A62" s="12" t="s">
        <v>105</v>
      </c>
      <c r="B62" s="12" t="s">
        <v>106</v>
      </c>
      <c r="C62" s="14">
        <v>0</v>
      </c>
      <c r="D62" s="14">
        <v>0</v>
      </c>
    </row>
    <row r="63" spans="1:4" x14ac:dyDescent="0.25">
      <c r="A63" s="12" t="s">
        <v>107</v>
      </c>
      <c r="B63" s="12" t="s">
        <v>108</v>
      </c>
      <c r="C63" s="14">
        <v>0</v>
      </c>
      <c r="D63" s="14">
        <v>0</v>
      </c>
    </row>
    <row r="64" spans="1:4" x14ac:dyDescent="0.25">
      <c r="A64" s="12" t="s">
        <v>109</v>
      </c>
      <c r="B64" s="12" t="s">
        <v>110</v>
      </c>
      <c r="C64" s="14">
        <v>0</v>
      </c>
      <c r="D64" s="14">
        <v>0</v>
      </c>
    </row>
    <row r="65" spans="1:4" ht="22.5" x14ac:dyDescent="0.25">
      <c r="A65" s="12" t="s">
        <v>111</v>
      </c>
      <c r="B65" s="12" t="s">
        <v>112</v>
      </c>
      <c r="C65" s="14">
        <v>2</v>
      </c>
      <c r="D65" s="14">
        <v>2</v>
      </c>
    </row>
    <row r="66" spans="1:4" ht="22.5" x14ac:dyDescent="0.25">
      <c r="A66" s="12" t="s">
        <v>113</v>
      </c>
      <c r="B66" s="12" t="s">
        <v>114</v>
      </c>
      <c r="C66" s="14">
        <v>24160</v>
      </c>
      <c r="D66" s="14">
        <v>0</v>
      </c>
    </row>
    <row r="67" spans="1:4" x14ac:dyDescent="0.25">
      <c r="A67" s="12" t="s">
        <v>115</v>
      </c>
      <c r="B67" s="12" t="s">
        <v>116</v>
      </c>
      <c r="C67" s="14">
        <v>0</v>
      </c>
      <c r="D67" s="14">
        <v>0</v>
      </c>
    </row>
    <row r="68" spans="1:4" x14ac:dyDescent="0.25">
      <c r="A68" s="12" t="s">
        <v>117</v>
      </c>
      <c r="B68" s="12" t="s">
        <v>118</v>
      </c>
      <c r="C68" s="14">
        <v>0</v>
      </c>
      <c r="D68" s="14">
        <v>0</v>
      </c>
    </row>
    <row r="69" spans="1:4" x14ac:dyDescent="0.25">
      <c r="A69" s="12" t="s">
        <v>119</v>
      </c>
      <c r="B69" s="12" t="s">
        <v>120</v>
      </c>
      <c r="C69" s="14">
        <v>0</v>
      </c>
      <c r="D69" s="14">
        <v>0</v>
      </c>
    </row>
    <row r="70" spans="1:4" x14ac:dyDescent="0.25">
      <c r="A70" s="12" t="s">
        <v>121</v>
      </c>
      <c r="B70" s="12" t="s">
        <v>122</v>
      </c>
      <c r="C70" s="14">
        <v>0</v>
      </c>
      <c r="D70" s="14">
        <v>0</v>
      </c>
    </row>
    <row r="71" spans="1:4" x14ac:dyDescent="0.25">
      <c r="A71" s="10"/>
      <c r="B71" s="10" t="s">
        <v>123</v>
      </c>
      <c r="C71" s="11">
        <f>ROUND(SUM(C72,C73,C77,C82,C83,C86,C87),2)</f>
        <v>53377</v>
      </c>
      <c r="D71" s="11">
        <f>ROUND(SUM(D72,D73,D77,D82,D83,D86,D87),2)</f>
        <v>74328</v>
      </c>
    </row>
    <row r="72" spans="1:4" x14ac:dyDescent="0.25">
      <c r="A72" s="12" t="s">
        <v>124</v>
      </c>
      <c r="B72" s="12" t="s">
        <v>125</v>
      </c>
      <c r="C72" s="14">
        <v>0</v>
      </c>
      <c r="D72" s="14">
        <v>0</v>
      </c>
    </row>
    <row r="73" spans="1:4" x14ac:dyDescent="0.25">
      <c r="A73" s="12"/>
      <c r="B73" s="12" t="s">
        <v>126</v>
      </c>
      <c r="C73" s="13">
        <f>ROUND(SUM(C74:C76),2)</f>
        <v>1276</v>
      </c>
      <c r="D73" s="13">
        <f>ROUND(SUM(D74:D76),2)</f>
        <v>1276</v>
      </c>
    </row>
    <row r="74" spans="1:4" x14ac:dyDescent="0.25">
      <c r="A74" s="12"/>
      <c r="B74" s="12" t="s">
        <v>100</v>
      </c>
      <c r="C74" s="14">
        <v>0</v>
      </c>
      <c r="D74" s="14">
        <v>0</v>
      </c>
    </row>
    <row r="75" spans="1:4" x14ac:dyDescent="0.25">
      <c r="A75" s="12"/>
      <c r="B75" s="12" t="s">
        <v>101</v>
      </c>
      <c r="C75" s="14">
        <v>0</v>
      </c>
      <c r="D75" s="14">
        <v>0</v>
      </c>
    </row>
    <row r="76" spans="1:4" x14ac:dyDescent="0.25">
      <c r="A76" s="12" t="s">
        <v>127</v>
      </c>
      <c r="B76" s="12" t="s">
        <v>103</v>
      </c>
      <c r="C76" s="14">
        <v>1276</v>
      </c>
      <c r="D76" s="14">
        <v>1276</v>
      </c>
    </row>
    <row r="77" spans="1:4" x14ac:dyDescent="0.25">
      <c r="A77" s="12"/>
      <c r="B77" s="12" t="s">
        <v>128</v>
      </c>
      <c r="C77" s="13">
        <f>ROUND(SUM(C78:C81),2)</f>
        <v>20488</v>
      </c>
      <c r="D77" s="13">
        <f>ROUND(SUM(D78:D81),2)</f>
        <v>22842</v>
      </c>
    </row>
    <row r="78" spans="1:4" x14ac:dyDescent="0.25">
      <c r="A78" s="12" t="s">
        <v>129</v>
      </c>
      <c r="B78" s="12" t="s">
        <v>106</v>
      </c>
      <c r="C78" s="14">
        <v>0</v>
      </c>
      <c r="D78" s="14">
        <v>0</v>
      </c>
    </row>
    <row r="79" spans="1:4" x14ac:dyDescent="0.25">
      <c r="A79" s="12" t="s">
        <v>130</v>
      </c>
      <c r="B79" s="12" t="s">
        <v>108</v>
      </c>
      <c r="C79" s="14">
        <v>20488</v>
      </c>
      <c r="D79" s="14">
        <v>22842</v>
      </c>
    </row>
    <row r="80" spans="1:4" x14ac:dyDescent="0.25">
      <c r="A80" s="12" t="s">
        <v>131</v>
      </c>
      <c r="B80" s="12" t="s">
        <v>110</v>
      </c>
      <c r="C80" s="14">
        <v>0</v>
      </c>
      <c r="D80" s="14">
        <v>0</v>
      </c>
    </row>
    <row r="81" spans="1:4" ht="45" x14ac:dyDescent="0.25">
      <c r="A81" s="12" t="s">
        <v>132</v>
      </c>
      <c r="B81" s="12" t="s">
        <v>133</v>
      </c>
      <c r="C81" s="14">
        <v>0</v>
      </c>
      <c r="D81" s="14">
        <v>0</v>
      </c>
    </row>
    <row r="82" spans="1:4" ht="22.5" x14ac:dyDescent="0.25">
      <c r="A82" s="12" t="s">
        <v>134</v>
      </c>
      <c r="B82" s="12" t="s">
        <v>135</v>
      </c>
      <c r="C82" s="14">
        <v>1288</v>
      </c>
      <c r="D82" s="14">
        <v>1288</v>
      </c>
    </row>
    <row r="83" spans="1:4" x14ac:dyDescent="0.25">
      <c r="A83" s="12"/>
      <c r="B83" s="12" t="s">
        <v>136</v>
      </c>
      <c r="C83" s="13">
        <f>ROUND(SUM(C84:C85),2)</f>
        <v>30325</v>
      </c>
      <c r="D83" s="13">
        <f>ROUND(SUM(D84:D85),2)</f>
        <v>48922</v>
      </c>
    </row>
    <row r="84" spans="1:4" x14ac:dyDescent="0.25">
      <c r="A84" s="12" t="s">
        <v>137</v>
      </c>
      <c r="B84" s="12" t="s">
        <v>138</v>
      </c>
      <c r="C84" s="14">
        <v>25741</v>
      </c>
      <c r="D84" s="14">
        <v>45134</v>
      </c>
    </row>
    <row r="85" spans="1:4" x14ac:dyDescent="0.25">
      <c r="A85" s="12" t="s">
        <v>139</v>
      </c>
      <c r="B85" s="12" t="s">
        <v>140</v>
      </c>
      <c r="C85" s="14">
        <v>4584</v>
      </c>
      <c r="D85" s="14">
        <v>3788</v>
      </c>
    </row>
    <row r="86" spans="1:4" x14ac:dyDescent="0.25">
      <c r="A86" s="12" t="s">
        <v>141</v>
      </c>
      <c r="B86" s="12" t="s">
        <v>142</v>
      </c>
      <c r="C86" s="14">
        <v>0</v>
      </c>
      <c r="D86" s="14">
        <v>0</v>
      </c>
    </row>
    <row r="87" spans="1:4" x14ac:dyDescent="0.25">
      <c r="A87" s="18" t="s">
        <v>143</v>
      </c>
      <c r="B87" s="18" t="s">
        <v>144</v>
      </c>
      <c r="C87" s="14">
        <v>0</v>
      </c>
      <c r="D87" s="14">
        <v>0</v>
      </c>
    </row>
    <row r="88" spans="1:4" x14ac:dyDescent="0.25">
      <c r="A88" s="19"/>
      <c r="B88" s="20" t="s">
        <v>145</v>
      </c>
      <c r="C88" s="21">
        <f>ROUND(SUM(C71,C56,C43),2)</f>
        <v>84720</v>
      </c>
      <c r="D88" s="21">
        <f>ROUND(SUM(D71,D56,D43),2)</f>
        <v>86895</v>
      </c>
    </row>
  </sheetData>
  <mergeCells count="4">
    <mergeCell ref="A1:D1"/>
    <mergeCell ref="A2:D2"/>
    <mergeCell ref="A3:D3"/>
    <mergeCell ref="A4:D4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A15852-E563-44DF-BF82-1A8326A8E107}">
  <dimension ref="A1:D66"/>
  <sheetViews>
    <sheetView workbookViewId="0">
      <selection sqref="A1:D1"/>
    </sheetView>
  </sheetViews>
  <sheetFormatPr baseColWidth="10" defaultRowHeight="15" x14ac:dyDescent="0.25"/>
  <cols>
    <col min="1" max="1" width="49" customWidth="1"/>
    <col min="2" max="2" width="85.7109375" bestFit="1" customWidth="1"/>
    <col min="3" max="3" width="20.7109375" customWidth="1"/>
    <col min="4" max="4" width="21.28515625" customWidth="1"/>
    <col min="5" max="5" width="28.5703125" bestFit="1" customWidth="1"/>
    <col min="6" max="6" width="85.7109375" bestFit="1" customWidth="1"/>
    <col min="7" max="8" width="15.28515625" bestFit="1" customWidth="1"/>
  </cols>
  <sheetData>
    <row r="1" spans="1:4" ht="12.75" customHeight="1" thickBot="1" x14ac:dyDescent="0.3">
      <c r="A1" s="55" t="s">
        <v>21</v>
      </c>
      <c r="B1" s="55"/>
      <c r="C1" s="55"/>
      <c r="D1" s="55"/>
    </row>
    <row r="2" spans="1:4" ht="20.25" thickBot="1" x14ac:dyDescent="0.3">
      <c r="A2" s="22" t="s">
        <v>146</v>
      </c>
      <c r="B2" s="23" t="s">
        <v>147</v>
      </c>
      <c r="C2" s="22"/>
      <c r="D2" s="22"/>
    </row>
    <row r="3" spans="1:4" ht="15.75" thickBot="1" x14ac:dyDescent="0.3">
      <c r="A3" s="22" t="s">
        <v>146</v>
      </c>
      <c r="B3" s="22" t="s">
        <v>148</v>
      </c>
      <c r="C3" s="22" t="s">
        <v>25</v>
      </c>
      <c r="D3" s="22" t="s">
        <v>26</v>
      </c>
    </row>
    <row r="4" spans="1:4" ht="18.75" customHeight="1" thickBot="1" x14ac:dyDescent="0.3">
      <c r="A4" s="25" t="s">
        <v>146</v>
      </c>
      <c r="B4" s="25" t="s">
        <v>149</v>
      </c>
      <c r="C4" s="26">
        <f>SUM(C5:C11)</f>
        <v>5515</v>
      </c>
      <c r="D4" s="26">
        <f>SUM(D5:D11)</f>
        <v>5823</v>
      </c>
    </row>
    <row r="5" spans="1:4" ht="34.5" thickBot="1" x14ac:dyDescent="0.3">
      <c r="A5" s="27" t="s">
        <v>150</v>
      </c>
      <c r="B5" s="27" t="s">
        <v>28</v>
      </c>
      <c r="C5" s="28">
        <v>2335</v>
      </c>
      <c r="D5" s="28">
        <v>2654</v>
      </c>
    </row>
    <row r="6" spans="1:4" ht="45.75" thickBot="1" x14ac:dyDescent="0.3">
      <c r="A6" s="27" t="s">
        <v>151</v>
      </c>
      <c r="B6" s="27" t="s">
        <v>36</v>
      </c>
      <c r="C6" s="28">
        <v>416</v>
      </c>
      <c r="D6" s="28">
        <v>405</v>
      </c>
    </row>
    <row r="7" spans="1:4" ht="15.75" thickBot="1" x14ac:dyDescent="0.3">
      <c r="A7" s="27" t="s">
        <v>152</v>
      </c>
      <c r="B7" s="27" t="s">
        <v>41</v>
      </c>
      <c r="C7" s="28"/>
      <c r="D7" s="28"/>
    </row>
    <row r="8" spans="1:4" ht="29.25" customHeight="1" thickBot="1" x14ac:dyDescent="0.3">
      <c r="A8" s="27" t="s">
        <v>45</v>
      </c>
      <c r="B8" s="27" t="s">
        <v>46</v>
      </c>
      <c r="C8" s="28">
        <v>597</v>
      </c>
      <c r="D8" s="28">
        <v>597</v>
      </c>
    </row>
    <row r="9" spans="1:4" ht="35.25" customHeight="1" thickBot="1" x14ac:dyDescent="0.3">
      <c r="A9" s="27" t="s">
        <v>47</v>
      </c>
      <c r="B9" s="27" t="s">
        <v>48</v>
      </c>
      <c r="C9" s="28">
        <v>2102</v>
      </c>
      <c r="D9" s="28">
        <v>2102</v>
      </c>
    </row>
    <row r="10" spans="1:4" ht="15.75" thickBot="1" x14ac:dyDescent="0.3">
      <c r="A10" s="27"/>
      <c r="B10" s="27" t="s">
        <v>49</v>
      </c>
      <c r="C10" s="28">
        <v>65</v>
      </c>
      <c r="D10" s="28">
        <v>65</v>
      </c>
    </row>
    <row r="11" spans="1:4" ht="15.75" thickBot="1" x14ac:dyDescent="0.3">
      <c r="A11" s="27" t="s">
        <v>153</v>
      </c>
      <c r="B11" s="27" t="s">
        <v>51</v>
      </c>
      <c r="C11" s="28"/>
      <c r="D11" s="28"/>
    </row>
    <row r="12" spans="1:4" ht="15.75" thickBot="1" x14ac:dyDescent="0.3">
      <c r="A12" s="25" t="s">
        <v>146</v>
      </c>
      <c r="B12" s="25" t="s">
        <v>154</v>
      </c>
      <c r="C12" s="26">
        <f>SUM(C13:C15,C19:C22)</f>
        <v>17982</v>
      </c>
      <c r="D12" s="26">
        <f>SUM(D13:D15,D19:D22)</f>
        <v>16086</v>
      </c>
    </row>
    <row r="13" spans="1:4" ht="23.25" thickBot="1" x14ac:dyDescent="0.3">
      <c r="A13" s="27" t="s">
        <v>155</v>
      </c>
      <c r="B13" s="27" t="s">
        <v>53</v>
      </c>
      <c r="C13" s="28"/>
      <c r="D13" s="28"/>
    </row>
    <row r="14" spans="1:4" ht="15.75" thickBot="1" x14ac:dyDescent="0.3">
      <c r="A14" s="27" t="s">
        <v>62</v>
      </c>
      <c r="B14" s="27" t="s">
        <v>61</v>
      </c>
      <c r="C14" s="28">
        <v>1</v>
      </c>
      <c r="D14" s="28">
        <v>16</v>
      </c>
    </row>
    <row r="15" spans="1:4" ht="15.75" thickBot="1" x14ac:dyDescent="0.3">
      <c r="A15" s="27"/>
      <c r="B15" s="27" t="s">
        <v>64</v>
      </c>
      <c r="C15" s="28">
        <f>SUM(C16:C18)</f>
        <v>6095</v>
      </c>
      <c r="D15" s="28">
        <f>SUM(D16:D18)</f>
        <v>5063</v>
      </c>
    </row>
    <row r="16" spans="1:4" ht="24" customHeight="1" thickBot="1" x14ac:dyDescent="0.3">
      <c r="A16" s="27" t="s">
        <v>156</v>
      </c>
      <c r="B16" s="27" t="s">
        <v>157</v>
      </c>
      <c r="C16" s="28">
        <f>5650+164</f>
        <v>5814</v>
      </c>
      <c r="D16" s="28">
        <v>4920</v>
      </c>
    </row>
    <row r="17" spans="1:4" ht="15.75" thickBot="1" x14ac:dyDescent="0.3">
      <c r="A17" s="27"/>
      <c r="B17" s="27" t="s">
        <v>158</v>
      </c>
      <c r="C17" s="28"/>
      <c r="D17" s="28"/>
    </row>
    <row r="18" spans="1:4" ht="15.75" thickBot="1" x14ac:dyDescent="0.3">
      <c r="A18" s="27" t="s">
        <v>68</v>
      </c>
      <c r="B18" s="27" t="s">
        <v>159</v>
      </c>
      <c r="C18" s="28">
        <v>281</v>
      </c>
      <c r="D18" s="28">
        <v>143</v>
      </c>
    </row>
    <row r="19" spans="1:4" ht="46.5" customHeight="1" thickBot="1" x14ac:dyDescent="0.3">
      <c r="A19" s="27" t="s">
        <v>70</v>
      </c>
      <c r="B19" s="27" t="s">
        <v>71</v>
      </c>
      <c r="C19" s="28"/>
      <c r="D19" s="28"/>
    </row>
    <row r="20" spans="1:4" ht="52.5" customHeight="1" thickBot="1" x14ac:dyDescent="0.3">
      <c r="A20" s="27" t="s">
        <v>72</v>
      </c>
      <c r="B20" s="27" t="s">
        <v>73</v>
      </c>
      <c r="C20" s="28">
        <v>121</v>
      </c>
      <c r="D20" s="28">
        <v>2165</v>
      </c>
    </row>
    <row r="21" spans="1:4" ht="15.75" thickBot="1" x14ac:dyDescent="0.3">
      <c r="A21" s="27" t="s">
        <v>74</v>
      </c>
      <c r="B21" s="27" t="s">
        <v>75</v>
      </c>
      <c r="C21" s="28">
        <v>210</v>
      </c>
      <c r="D21" s="28">
        <v>353</v>
      </c>
    </row>
    <row r="22" spans="1:4" ht="15.75" thickBot="1" x14ac:dyDescent="0.3">
      <c r="A22" s="27"/>
      <c r="B22" s="27" t="s">
        <v>76</v>
      </c>
      <c r="C22" s="28">
        <v>11555</v>
      </c>
      <c r="D22" s="28">
        <v>8489</v>
      </c>
    </row>
    <row r="23" spans="1:4" ht="25.5" customHeight="1" thickBot="1" x14ac:dyDescent="0.3">
      <c r="A23" s="29"/>
      <c r="B23" s="29" t="s">
        <v>77</v>
      </c>
      <c r="C23" s="30">
        <f>C4+C12</f>
        <v>23497</v>
      </c>
      <c r="D23" s="30">
        <f>D4+D12</f>
        <v>21909</v>
      </c>
    </row>
    <row r="24" spans="1:4" ht="15.75" thickBot="1" x14ac:dyDescent="0.3">
      <c r="A24" s="25" t="s">
        <v>146</v>
      </c>
      <c r="B24" s="25" t="s">
        <v>160</v>
      </c>
      <c r="C24" s="26">
        <f>C25+C35+C36</f>
        <v>15819</v>
      </c>
      <c r="D24" s="26">
        <f>D25+D35+D36</f>
        <v>15149</v>
      </c>
    </row>
    <row r="25" spans="1:4" ht="15.75" thickBot="1" x14ac:dyDescent="0.3">
      <c r="A25" s="27"/>
      <c r="B25" s="27" t="s">
        <v>79</v>
      </c>
      <c r="C25" s="28">
        <f>SUM(C26:C34)</f>
        <v>15819</v>
      </c>
      <c r="D25" s="28">
        <f>SUM(D26:D34)</f>
        <v>15149</v>
      </c>
    </row>
    <row r="26" spans="1:4" ht="15.75" thickBot="1" x14ac:dyDescent="0.3">
      <c r="A26" s="27" t="s">
        <v>161</v>
      </c>
      <c r="B26" s="27" t="s">
        <v>162</v>
      </c>
      <c r="C26" s="28">
        <v>342</v>
      </c>
      <c r="D26" s="28">
        <v>342</v>
      </c>
    </row>
    <row r="27" spans="1:4" ht="15.75" thickBot="1" x14ac:dyDescent="0.3">
      <c r="A27" s="27"/>
      <c r="B27" s="27" t="s">
        <v>163</v>
      </c>
      <c r="C27" s="28">
        <v>1617</v>
      </c>
      <c r="D27" s="28">
        <v>1617</v>
      </c>
    </row>
    <row r="28" spans="1:4" ht="15.75" thickBot="1" x14ac:dyDescent="0.3">
      <c r="A28" s="27" t="s">
        <v>164</v>
      </c>
      <c r="B28" s="27" t="s">
        <v>165</v>
      </c>
      <c r="C28" s="28">
        <v>12181</v>
      </c>
      <c r="D28" s="28">
        <v>11172</v>
      </c>
    </row>
    <row r="29" spans="1:4" ht="15.75" thickBot="1" x14ac:dyDescent="0.3">
      <c r="A29" s="27" t="s">
        <v>85</v>
      </c>
      <c r="B29" s="27" t="s">
        <v>166</v>
      </c>
      <c r="C29" s="28"/>
      <c r="D29" s="28"/>
    </row>
    <row r="30" spans="1:4" ht="15.75" thickBot="1" x14ac:dyDescent="0.3">
      <c r="A30" s="27" t="s">
        <v>87</v>
      </c>
      <c r="B30" s="27" t="s">
        <v>167</v>
      </c>
      <c r="C30" s="28"/>
      <c r="D30" s="28"/>
    </row>
    <row r="31" spans="1:4" ht="15.75" thickBot="1" x14ac:dyDescent="0.3">
      <c r="A31" s="27"/>
      <c r="B31" s="27" t="s">
        <v>168</v>
      </c>
      <c r="C31" s="28"/>
      <c r="D31" s="28"/>
    </row>
    <row r="32" spans="1:4" ht="15.75" thickBot="1" x14ac:dyDescent="0.3">
      <c r="A32" s="27"/>
      <c r="B32" s="27" t="s">
        <v>169</v>
      </c>
      <c r="C32" s="28">
        <v>1679</v>
      </c>
      <c r="D32" s="28">
        <v>2018</v>
      </c>
    </row>
    <row r="33" spans="1:4" ht="15.75" thickBot="1" x14ac:dyDescent="0.3">
      <c r="A33" s="27" t="s">
        <v>91</v>
      </c>
      <c r="B33" s="27" t="s">
        <v>170</v>
      </c>
      <c r="C33" s="28"/>
      <c r="D33" s="28"/>
    </row>
    <row r="34" spans="1:4" ht="15.75" thickBot="1" x14ac:dyDescent="0.3">
      <c r="A34" s="27"/>
      <c r="B34" s="27" t="s">
        <v>171</v>
      </c>
      <c r="C34" s="28"/>
      <c r="D34" s="28"/>
    </row>
    <row r="35" spans="1:4" ht="15.75" thickBot="1" x14ac:dyDescent="0.3">
      <c r="A35" s="27" t="s">
        <v>94</v>
      </c>
      <c r="B35" s="27" t="s">
        <v>95</v>
      </c>
      <c r="C35" s="28"/>
      <c r="D35" s="28"/>
    </row>
    <row r="36" spans="1:4" ht="15.75" thickBot="1" x14ac:dyDescent="0.3">
      <c r="A36" s="27" t="s">
        <v>96</v>
      </c>
      <c r="B36" s="27" t="s">
        <v>97</v>
      </c>
      <c r="C36" s="28"/>
      <c r="D36" s="28"/>
    </row>
    <row r="37" spans="1:4" ht="15.75" thickBot="1" x14ac:dyDescent="0.3">
      <c r="A37" s="25" t="s">
        <v>146</v>
      </c>
      <c r="B37" s="25" t="s">
        <v>172</v>
      </c>
      <c r="C37" s="26">
        <f>SUM(C38:C39,C44:C48)</f>
        <v>7</v>
      </c>
      <c r="D37" s="26">
        <f>SUM(D38:D39,D44:D48)</f>
        <v>7</v>
      </c>
    </row>
    <row r="38" spans="1:4" ht="15.75" thickBot="1" x14ac:dyDescent="0.3">
      <c r="A38" s="27" t="s">
        <v>102</v>
      </c>
      <c r="B38" s="27" t="s">
        <v>99</v>
      </c>
      <c r="C38" s="28"/>
      <c r="D38" s="28"/>
    </row>
    <row r="39" spans="1:4" ht="15.75" thickBot="1" x14ac:dyDescent="0.3">
      <c r="A39" s="27"/>
      <c r="B39" s="27" t="s">
        <v>104</v>
      </c>
      <c r="C39" s="28">
        <f>SUM(C40:C43)</f>
        <v>7</v>
      </c>
      <c r="D39" s="28">
        <f>SUM(D40:D43)</f>
        <v>7</v>
      </c>
    </row>
    <row r="40" spans="1:4" ht="15.75" thickBot="1" x14ac:dyDescent="0.3">
      <c r="A40" s="27" t="s">
        <v>105</v>
      </c>
      <c r="B40" s="27" t="s">
        <v>173</v>
      </c>
      <c r="C40" s="28"/>
      <c r="D40" s="28"/>
    </row>
    <row r="41" spans="1:4" ht="15.75" thickBot="1" x14ac:dyDescent="0.3">
      <c r="A41" s="27" t="s">
        <v>107</v>
      </c>
      <c r="B41" s="27" t="s">
        <v>174</v>
      </c>
      <c r="C41" s="28"/>
      <c r="D41" s="28"/>
    </row>
    <row r="42" spans="1:4" ht="15.75" thickBot="1" x14ac:dyDescent="0.3">
      <c r="A42" s="27" t="s">
        <v>109</v>
      </c>
      <c r="B42" s="27" t="s">
        <v>175</v>
      </c>
      <c r="C42" s="28">
        <v>7</v>
      </c>
      <c r="D42" s="28">
        <v>7</v>
      </c>
    </row>
    <row r="43" spans="1:4" ht="18" customHeight="1" thickBot="1" x14ac:dyDescent="0.3">
      <c r="A43" s="27" t="s">
        <v>111</v>
      </c>
      <c r="B43" s="27" t="s">
        <v>176</v>
      </c>
      <c r="C43" s="28"/>
      <c r="D43" s="28"/>
    </row>
    <row r="44" spans="1:4" ht="15.75" thickBot="1" x14ac:dyDescent="0.3">
      <c r="A44" s="27" t="s">
        <v>113</v>
      </c>
      <c r="B44" s="27" t="s">
        <v>114</v>
      </c>
      <c r="C44" s="28"/>
      <c r="D44" s="28"/>
    </row>
    <row r="45" spans="1:4" ht="15.75" thickBot="1" x14ac:dyDescent="0.3">
      <c r="A45" s="27" t="s">
        <v>115</v>
      </c>
      <c r="B45" s="27" t="s">
        <v>116</v>
      </c>
      <c r="C45" s="28"/>
      <c r="D45" s="28"/>
    </row>
    <row r="46" spans="1:4" ht="15.75" thickBot="1" x14ac:dyDescent="0.3">
      <c r="A46" s="27" t="s">
        <v>117</v>
      </c>
      <c r="B46" s="27" t="s">
        <v>118</v>
      </c>
      <c r="C46" s="28"/>
      <c r="D46" s="28"/>
    </row>
    <row r="47" spans="1:4" ht="15.75" thickBot="1" x14ac:dyDescent="0.3">
      <c r="A47" s="27" t="s">
        <v>177</v>
      </c>
      <c r="B47" s="27" t="s">
        <v>120</v>
      </c>
      <c r="C47" s="28"/>
      <c r="D47" s="28"/>
    </row>
    <row r="48" spans="1:4" ht="15.75" thickBot="1" x14ac:dyDescent="0.3">
      <c r="A48" s="27" t="s">
        <v>178</v>
      </c>
      <c r="B48" s="27" t="s">
        <v>122</v>
      </c>
      <c r="C48" s="28"/>
      <c r="D48" s="28"/>
    </row>
    <row r="49" spans="1:4" ht="15.75" thickBot="1" x14ac:dyDescent="0.3">
      <c r="A49" s="25" t="s">
        <v>146</v>
      </c>
      <c r="B49" s="25" t="s">
        <v>179</v>
      </c>
      <c r="C49" s="26">
        <f>SUM(C50:C52,C57:C58,C61:C62)</f>
        <v>7671</v>
      </c>
      <c r="D49" s="26">
        <f>SUM(D50:D52,D57:D58,D61:D62)</f>
        <v>6753</v>
      </c>
    </row>
    <row r="50" spans="1:4" ht="15.75" thickBot="1" x14ac:dyDescent="0.3">
      <c r="A50" s="27" t="s">
        <v>124</v>
      </c>
      <c r="B50" s="27" t="s">
        <v>125</v>
      </c>
      <c r="C50" s="28"/>
      <c r="D50" s="28"/>
    </row>
    <row r="51" spans="1:4" ht="15.75" thickBot="1" x14ac:dyDescent="0.3">
      <c r="A51" s="27" t="s">
        <v>127</v>
      </c>
      <c r="B51" s="27" t="s">
        <v>126</v>
      </c>
      <c r="C51" s="28">
        <v>44</v>
      </c>
      <c r="D51" s="28">
        <v>299</v>
      </c>
    </row>
    <row r="52" spans="1:4" ht="15.75" thickBot="1" x14ac:dyDescent="0.3">
      <c r="A52" s="27"/>
      <c r="B52" s="27" t="s">
        <v>128</v>
      </c>
      <c r="C52" s="28">
        <f>SUM(C53:C56)</f>
        <v>5</v>
      </c>
      <c r="D52" s="28">
        <f>SUM(D53:D56)</f>
        <v>11</v>
      </c>
    </row>
    <row r="53" spans="1:4" ht="15.75" thickBot="1" x14ac:dyDescent="0.3">
      <c r="A53" s="27" t="s">
        <v>129</v>
      </c>
      <c r="B53" s="27" t="s">
        <v>173</v>
      </c>
      <c r="C53" s="28"/>
      <c r="D53" s="28"/>
    </row>
    <row r="54" spans="1:4" ht="15.75" thickBot="1" x14ac:dyDescent="0.3">
      <c r="A54" s="27" t="s">
        <v>130</v>
      </c>
      <c r="B54" s="27" t="s">
        <v>174</v>
      </c>
      <c r="C54" s="28"/>
      <c r="D54" s="28"/>
    </row>
    <row r="55" spans="1:4" ht="15.75" thickBot="1" x14ac:dyDescent="0.3">
      <c r="A55" s="27" t="s">
        <v>131</v>
      </c>
      <c r="B55" s="27" t="s">
        <v>175</v>
      </c>
      <c r="C55" s="28">
        <v>5</v>
      </c>
      <c r="D55" s="28">
        <v>11</v>
      </c>
    </row>
    <row r="56" spans="1:4" ht="42" customHeight="1" thickBot="1" x14ac:dyDescent="0.3">
      <c r="A56" s="27" t="s">
        <v>132</v>
      </c>
      <c r="B56" s="27" t="s">
        <v>180</v>
      </c>
      <c r="C56" s="28"/>
      <c r="D56" s="28"/>
    </row>
    <row r="57" spans="1:4" ht="31.5" customHeight="1" thickBot="1" x14ac:dyDescent="0.3">
      <c r="A57" s="27" t="s">
        <v>134</v>
      </c>
      <c r="B57" s="27" t="s">
        <v>135</v>
      </c>
      <c r="C57" s="28"/>
      <c r="D57" s="28"/>
    </row>
    <row r="58" spans="1:4" ht="15.75" thickBot="1" x14ac:dyDescent="0.3">
      <c r="A58" s="27"/>
      <c r="B58" s="27" t="s">
        <v>136</v>
      </c>
      <c r="C58" s="28">
        <f>SUM(C59:C60)</f>
        <v>3830</v>
      </c>
      <c r="D58" s="28">
        <f>SUM(D59:D60)</f>
        <v>3414</v>
      </c>
    </row>
    <row r="59" spans="1:4" ht="15.75" thickBot="1" x14ac:dyDescent="0.3">
      <c r="A59" s="27" t="s">
        <v>137</v>
      </c>
      <c r="B59" s="27" t="s">
        <v>181</v>
      </c>
      <c r="C59" s="28">
        <f>1399+321</f>
        <v>1720</v>
      </c>
      <c r="D59" s="28">
        <v>1905</v>
      </c>
    </row>
    <row r="60" spans="1:4" ht="15.75" thickBot="1" x14ac:dyDescent="0.3">
      <c r="A60" s="27" t="s">
        <v>139</v>
      </c>
      <c r="B60" s="27" t="s">
        <v>182</v>
      </c>
      <c r="C60" s="28">
        <f>145+658+1107+200</f>
        <v>2110</v>
      </c>
      <c r="D60" s="28">
        <v>1509</v>
      </c>
    </row>
    <row r="61" spans="1:4" ht="15.75" thickBot="1" x14ac:dyDescent="0.3">
      <c r="A61" s="27" t="s">
        <v>141</v>
      </c>
      <c r="B61" s="27" t="s">
        <v>142</v>
      </c>
      <c r="C61" s="28">
        <v>3792</v>
      </c>
      <c r="D61" s="28">
        <v>3029</v>
      </c>
    </row>
    <row r="62" spans="1:4" ht="15.75" thickBot="1" x14ac:dyDescent="0.3">
      <c r="A62" s="27" t="s">
        <v>183</v>
      </c>
      <c r="B62" s="27" t="s">
        <v>144</v>
      </c>
      <c r="C62" s="28"/>
      <c r="D62" s="28"/>
    </row>
    <row r="63" spans="1:4" ht="23.25" customHeight="1" thickBot="1" x14ac:dyDescent="0.3">
      <c r="A63" s="29"/>
      <c r="B63" s="29" t="s">
        <v>145</v>
      </c>
      <c r="C63" s="30">
        <f>C24+C37+C49</f>
        <v>23497</v>
      </c>
      <c r="D63" s="30">
        <f>D24+D37+D49</f>
        <v>21909</v>
      </c>
    </row>
    <row r="66" spans="1:1" x14ac:dyDescent="0.25">
      <c r="A66" s="31" t="s">
        <v>184</v>
      </c>
    </row>
  </sheetData>
  <mergeCells count="1">
    <mergeCell ref="A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88"/>
  <sheetViews>
    <sheetView workbookViewId="0">
      <selection sqref="A1:D1"/>
    </sheetView>
  </sheetViews>
  <sheetFormatPr baseColWidth="10" defaultColWidth="8.85546875" defaultRowHeight="15" x14ac:dyDescent="0.25"/>
  <cols>
    <col min="1" max="1" width="40.7109375" customWidth="1" collapsed="1"/>
    <col min="2" max="2" width="85.7109375" customWidth="1" collapsed="1"/>
    <col min="3" max="4" width="16.7109375" customWidth="1" collapsed="1"/>
  </cols>
  <sheetData>
    <row r="1" spans="1:4" s="8" customFormat="1" ht="39.75" customHeight="1" thickBot="1" x14ac:dyDescent="0.3">
      <c r="A1" s="46" t="s">
        <v>20</v>
      </c>
      <c r="B1" s="47"/>
      <c r="C1" s="47"/>
      <c r="D1" s="48"/>
    </row>
    <row r="2" spans="1:4" s="8" customFormat="1" ht="19.5" customHeight="1" thickBot="1" x14ac:dyDescent="0.3">
      <c r="A2" s="49"/>
      <c r="B2" s="50"/>
      <c r="C2" s="50"/>
      <c r="D2" s="51"/>
    </row>
    <row r="3" spans="1:4" s="8" customFormat="1" ht="19.5" customHeight="1" thickBot="1" x14ac:dyDescent="0.3">
      <c r="A3" s="52"/>
      <c r="B3" s="53"/>
      <c r="C3" s="53"/>
      <c r="D3" s="53"/>
    </row>
    <row r="4" spans="1:4" ht="19.5" customHeight="1" thickBot="1" x14ac:dyDescent="0.3">
      <c r="A4" s="54" t="s">
        <v>21</v>
      </c>
      <c r="B4" s="54"/>
      <c r="C4" s="54"/>
      <c r="D4" s="54"/>
    </row>
    <row r="5" spans="1:4" ht="15.75" thickBot="1" x14ac:dyDescent="0.3">
      <c r="A5" s="9" t="s">
        <v>22</v>
      </c>
      <c r="B5" s="9" t="s">
        <v>23</v>
      </c>
      <c r="C5" s="9" t="s">
        <v>22</v>
      </c>
      <c r="D5" s="9" t="s">
        <v>22</v>
      </c>
    </row>
    <row r="6" spans="1:4" ht="15.75" thickBot="1" x14ac:dyDescent="0.3">
      <c r="A6" s="9" t="s">
        <v>22</v>
      </c>
      <c r="B6" s="9" t="s">
        <v>24</v>
      </c>
      <c r="C6" s="9" t="s">
        <v>25</v>
      </c>
      <c r="D6" s="9" t="s">
        <v>26</v>
      </c>
    </row>
    <row r="7" spans="1:4" x14ac:dyDescent="0.25">
      <c r="A7" s="10"/>
      <c r="B7" s="10" t="s">
        <v>27</v>
      </c>
      <c r="C7" s="11">
        <f>ROUND(SUM(C8,C13,C17,C20,C21,C22,C23),2)</f>
        <v>14</v>
      </c>
      <c r="D7" s="11">
        <f>ROUND(SUM(D8,D13,D17,D20,D21,D22,D23),2)</f>
        <v>14</v>
      </c>
    </row>
    <row r="8" spans="1:4" x14ac:dyDescent="0.25">
      <c r="A8" s="12"/>
      <c r="B8" s="12" t="s">
        <v>28</v>
      </c>
      <c r="C8" s="13">
        <f>SUM(C9:C12)</f>
        <v>0</v>
      </c>
      <c r="D8" s="13">
        <f>SUM(D9:D12)</f>
        <v>0</v>
      </c>
    </row>
    <row r="9" spans="1:4" x14ac:dyDescent="0.25">
      <c r="A9" s="12" t="s">
        <v>29</v>
      </c>
      <c r="B9" s="12" t="s">
        <v>30</v>
      </c>
      <c r="C9" s="14"/>
      <c r="D9" s="14"/>
    </row>
    <row r="10" spans="1:4" x14ac:dyDescent="0.25">
      <c r="A10" s="12" t="s">
        <v>31</v>
      </c>
      <c r="B10" s="12" t="s">
        <v>32</v>
      </c>
      <c r="C10" s="14"/>
      <c r="D10" s="14"/>
    </row>
    <row r="11" spans="1:4" x14ac:dyDescent="0.25">
      <c r="A11" s="12"/>
      <c r="B11" s="12" t="s">
        <v>33</v>
      </c>
      <c r="C11" s="14"/>
      <c r="D11" s="14"/>
    </row>
    <row r="12" spans="1:4" ht="22.5" x14ac:dyDescent="0.25">
      <c r="A12" s="12" t="s">
        <v>34</v>
      </c>
      <c r="B12" s="12" t="s">
        <v>35</v>
      </c>
      <c r="C12" s="14"/>
      <c r="D12" s="14"/>
    </row>
    <row r="13" spans="1:4" x14ac:dyDescent="0.25">
      <c r="A13" s="12"/>
      <c r="B13" s="12" t="s">
        <v>36</v>
      </c>
      <c r="C13" s="13">
        <f>SUM(C14:C16)</f>
        <v>14</v>
      </c>
      <c r="D13" s="13">
        <f>SUM(D14:D16)</f>
        <v>14</v>
      </c>
    </row>
    <row r="14" spans="1:4" x14ac:dyDescent="0.25">
      <c r="A14" s="12" t="s">
        <v>37</v>
      </c>
      <c r="B14" s="12" t="s">
        <v>38</v>
      </c>
      <c r="C14" s="14"/>
      <c r="D14" s="14"/>
    </row>
    <row r="15" spans="1:4" x14ac:dyDescent="0.25">
      <c r="A15" s="12"/>
      <c r="B15" s="12" t="s">
        <v>33</v>
      </c>
      <c r="C15" s="14"/>
      <c r="D15" s="14"/>
    </row>
    <row r="16" spans="1:4" ht="45" x14ac:dyDescent="0.25">
      <c r="A16" s="12" t="s">
        <v>39</v>
      </c>
      <c r="B16" s="12" t="s">
        <v>40</v>
      </c>
      <c r="C16" s="14">
        <v>14</v>
      </c>
      <c r="D16" s="14">
        <v>14</v>
      </c>
    </row>
    <row r="17" spans="1:4" x14ac:dyDescent="0.25">
      <c r="A17" s="12"/>
      <c r="B17" s="12" t="s">
        <v>41</v>
      </c>
      <c r="C17" s="13">
        <f>SUM(C18:C19)</f>
        <v>0</v>
      </c>
      <c r="D17" s="13">
        <f>SUM(D18:D19)</f>
        <v>0</v>
      </c>
    </row>
    <row r="18" spans="1:4" x14ac:dyDescent="0.25">
      <c r="A18" s="12" t="s">
        <v>42</v>
      </c>
      <c r="B18" s="12" t="s">
        <v>38</v>
      </c>
      <c r="C18" s="14"/>
      <c r="D18" s="14"/>
    </row>
    <row r="19" spans="1:4" x14ac:dyDescent="0.25">
      <c r="A19" s="12" t="s">
        <v>43</v>
      </c>
      <c r="B19" s="12" t="s">
        <v>44</v>
      </c>
      <c r="C19" s="14"/>
      <c r="D19" s="14"/>
    </row>
    <row r="20" spans="1:4" ht="33.75" x14ac:dyDescent="0.25">
      <c r="A20" s="12" t="s">
        <v>45</v>
      </c>
      <c r="B20" s="12" t="s">
        <v>46</v>
      </c>
      <c r="C20" s="14"/>
      <c r="D20" s="14"/>
    </row>
    <row r="21" spans="1:4" ht="33.75" x14ac:dyDescent="0.25">
      <c r="A21" s="12" t="s">
        <v>47</v>
      </c>
      <c r="B21" s="12" t="s">
        <v>48</v>
      </c>
      <c r="C21" s="14"/>
      <c r="D21" s="14"/>
    </row>
    <row r="22" spans="1:4" x14ac:dyDescent="0.25">
      <c r="A22" s="12"/>
      <c r="B22" s="12" t="s">
        <v>49</v>
      </c>
      <c r="C22" s="14"/>
      <c r="D22" s="14"/>
    </row>
    <row r="23" spans="1:4" x14ac:dyDescent="0.25">
      <c r="A23" s="12" t="s">
        <v>50</v>
      </c>
      <c r="B23" s="12" t="s">
        <v>51</v>
      </c>
      <c r="C23" s="14"/>
      <c r="D23" s="14"/>
    </row>
    <row r="24" spans="1:4" x14ac:dyDescent="0.25">
      <c r="A24" s="10"/>
      <c r="B24" s="10" t="s">
        <v>52</v>
      </c>
      <c r="C24" s="11">
        <f>ROUND(SUM(C25,C31,C34,C38,C39,C40,C41),2)</f>
        <v>1308</v>
      </c>
      <c r="D24" s="11">
        <f>ROUND(SUM(D25,D31,D34,D38,D39,D40,D41),2)</f>
        <v>340</v>
      </c>
    </row>
    <row r="25" spans="1:4" x14ac:dyDescent="0.25">
      <c r="A25" s="12"/>
      <c r="B25" s="12" t="s">
        <v>53</v>
      </c>
      <c r="C25" s="13">
        <f>SUM(C26:C30)</f>
        <v>0</v>
      </c>
      <c r="D25" s="13">
        <f>SUM(D26:D30)</f>
        <v>0</v>
      </c>
    </row>
    <row r="26" spans="1:4" x14ac:dyDescent="0.25">
      <c r="A26" s="12"/>
      <c r="B26" s="12" t="s">
        <v>54</v>
      </c>
      <c r="C26" s="14"/>
      <c r="D26" s="14"/>
    </row>
    <row r="27" spans="1:4" x14ac:dyDescent="0.25">
      <c r="A27" s="12" t="s">
        <v>55</v>
      </c>
      <c r="B27" s="12" t="s">
        <v>38</v>
      </c>
      <c r="C27" s="14"/>
      <c r="D27" s="14"/>
    </row>
    <row r="28" spans="1:4" x14ac:dyDescent="0.25">
      <c r="A28" s="12" t="s">
        <v>55</v>
      </c>
      <c r="B28" s="12" t="s">
        <v>56</v>
      </c>
      <c r="C28" s="14"/>
      <c r="D28" s="14"/>
    </row>
    <row r="29" spans="1:4" x14ac:dyDescent="0.25">
      <c r="A29" s="12" t="s">
        <v>57</v>
      </c>
      <c r="B29" s="12" t="s">
        <v>58</v>
      </c>
      <c r="C29" s="14"/>
      <c r="D29" s="14"/>
    </row>
    <row r="30" spans="1:4" x14ac:dyDescent="0.25">
      <c r="A30" s="12" t="s">
        <v>59</v>
      </c>
      <c r="B30" s="12" t="s">
        <v>60</v>
      </c>
      <c r="C30" s="14"/>
      <c r="D30" s="14"/>
    </row>
    <row r="31" spans="1:4" x14ac:dyDescent="0.25">
      <c r="A31" s="12"/>
      <c r="B31" s="12" t="s">
        <v>61</v>
      </c>
      <c r="C31" s="13">
        <f>SUM(C32:C33)</f>
        <v>0</v>
      </c>
      <c r="D31" s="13">
        <f>SUM(D32:D33)</f>
        <v>0</v>
      </c>
    </row>
    <row r="32" spans="1:4" x14ac:dyDescent="0.25">
      <c r="A32" s="12" t="s">
        <v>62</v>
      </c>
      <c r="B32" s="12" t="s">
        <v>63</v>
      </c>
      <c r="C32" s="14"/>
      <c r="D32" s="14"/>
    </row>
    <row r="33" spans="1:4" x14ac:dyDescent="0.25">
      <c r="A33" s="12"/>
      <c r="B33" s="12" t="s">
        <v>33</v>
      </c>
      <c r="C33" s="14"/>
      <c r="D33" s="14"/>
    </row>
    <row r="34" spans="1:4" x14ac:dyDescent="0.25">
      <c r="A34" s="12"/>
      <c r="B34" s="12" t="s">
        <v>64</v>
      </c>
      <c r="C34" s="13">
        <f>SUM(C35:C37)</f>
        <v>0</v>
      </c>
      <c r="D34" s="13">
        <f>SUM(D35:D37)</f>
        <v>0</v>
      </c>
    </row>
    <row r="35" spans="1:4" ht="22.5" x14ac:dyDescent="0.25">
      <c r="A35" s="12" t="s">
        <v>65</v>
      </c>
      <c r="B35" s="12" t="s">
        <v>66</v>
      </c>
      <c r="C35" s="14"/>
      <c r="D35" s="14"/>
    </row>
    <row r="36" spans="1:4" x14ac:dyDescent="0.25">
      <c r="A36" s="12"/>
      <c r="B36" s="12" t="s">
        <v>67</v>
      </c>
      <c r="C36" s="14"/>
      <c r="D36" s="14"/>
    </row>
    <row r="37" spans="1:4" x14ac:dyDescent="0.25">
      <c r="A37" s="12" t="s">
        <v>68</v>
      </c>
      <c r="B37" s="12" t="s">
        <v>69</v>
      </c>
      <c r="C37" s="14">
        <v>0</v>
      </c>
      <c r="D37" s="14"/>
    </row>
    <row r="38" spans="1:4" ht="45" x14ac:dyDescent="0.25">
      <c r="A38" s="12" t="s">
        <v>70</v>
      </c>
      <c r="B38" s="12" t="s">
        <v>71</v>
      </c>
      <c r="C38" s="14"/>
      <c r="D38" s="14"/>
    </row>
    <row r="39" spans="1:4" ht="45" x14ac:dyDescent="0.25">
      <c r="A39" s="12" t="s">
        <v>72</v>
      </c>
      <c r="B39" s="12" t="s">
        <v>73</v>
      </c>
      <c r="C39" s="14"/>
      <c r="D39" s="14"/>
    </row>
    <row r="40" spans="1:4" x14ac:dyDescent="0.25">
      <c r="A40" s="12" t="s">
        <v>74</v>
      </c>
      <c r="B40" s="12" t="s">
        <v>75</v>
      </c>
      <c r="C40" s="14"/>
      <c r="D40" s="14"/>
    </row>
    <row r="41" spans="1:4" x14ac:dyDescent="0.25">
      <c r="A41" s="12"/>
      <c r="B41" s="12" t="s">
        <v>76</v>
      </c>
      <c r="C41" s="14">
        <v>1308</v>
      </c>
      <c r="D41" s="14">
        <v>340</v>
      </c>
    </row>
    <row r="42" spans="1:4" x14ac:dyDescent="0.25">
      <c r="A42" s="15"/>
      <c r="B42" s="16" t="s">
        <v>77</v>
      </c>
      <c r="C42" s="17">
        <f>ROUND(SUM(C7,C24),2)</f>
        <v>1322</v>
      </c>
      <c r="D42" s="17">
        <f>ROUND(SUM(D7,D24),2)</f>
        <v>354</v>
      </c>
    </row>
    <row r="43" spans="1:4" x14ac:dyDescent="0.25">
      <c r="A43" s="10"/>
      <c r="B43" s="10" t="s">
        <v>78</v>
      </c>
      <c r="C43" s="11">
        <f>ROUND(SUM(C44,C54,C55),2)</f>
        <v>1275</v>
      </c>
      <c r="D43" s="11">
        <f>ROUND(SUM(D44,D54,D55),2)</f>
        <v>342</v>
      </c>
    </row>
    <row r="44" spans="1:4" x14ac:dyDescent="0.25">
      <c r="A44" s="12"/>
      <c r="B44" s="12" t="s">
        <v>79</v>
      </c>
      <c r="C44" s="13">
        <f>ROUND(SUM(C45:C53),2)</f>
        <v>1275</v>
      </c>
      <c r="D44" s="13">
        <f>ROUND(SUM(D45:D53),2)</f>
        <v>342</v>
      </c>
    </row>
    <row r="45" spans="1:4" ht="22.5" x14ac:dyDescent="0.25">
      <c r="A45" s="12" t="s">
        <v>80</v>
      </c>
      <c r="B45" s="12" t="s">
        <v>81</v>
      </c>
      <c r="C45" s="14">
        <v>0</v>
      </c>
      <c r="D45" s="14">
        <v>0</v>
      </c>
    </row>
    <row r="46" spans="1:4" x14ac:dyDescent="0.25">
      <c r="A46" s="12"/>
      <c r="B46" s="12" t="s">
        <v>82</v>
      </c>
      <c r="C46" s="14"/>
      <c r="D46" s="14"/>
    </row>
    <row r="47" spans="1:4" ht="22.5" x14ac:dyDescent="0.25">
      <c r="A47" s="12" t="s">
        <v>83</v>
      </c>
      <c r="B47" s="12" t="s">
        <v>84</v>
      </c>
      <c r="C47" s="14"/>
      <c r="D47" s="14"/>
    </row>
    <row r="48" spans="1:4" x14ac:dyDescent="0.25">
      <c r="A48" s="12" t="s">
        <v>85</v>
      </c>
      <c r="B48" s="12" t="s">
        <v>86</v>
      </c>
      <c r="C48" s="14"/>
      <c r="D48" s="14"/>
    </row>
    <row r="49" spans="1:4" x14ac:dyDescent="0.25">
      <c r="A49" s="12" t="s">
        <v>87</v>
      </c>
      <c r="B49" s="12" t="s">
        <v>88</v>
      </c>
      <c r="C49" s="14">
        <v>-543</v>
      </c>
      <c r="D49" s="14"/>
    </row>
    <row r="50" spans="1:4" x14ac:dyDescent="0.25">
      <c r="A50" s="12"/>
      <c r="B50" s="12" t="s">
        <v>89</v>
      </c>
      <c r="C50" s="14">
        <v>2384</v>
      </c>
      <c r="D50" s="14">
        <v>885</v>
      </c>
    </row>
    <row r="51" spans="1:4" x14ac:dyDescent="0.25">
      <c r="A51" s="12"/>
      <c r="B51" s="12" t="s">
        <v>90</v>
      </c>
      <c r="C51" s="14">
        <v>-566</v>
      </c>
      <c r="D51" s="14">
        <v>-543</v>
      </c>
    </row>
    <row r="52" spans="1:4" x14ac:dyDescent="0.25">
      <c r="A52" s="12" t="s">
        <v>91</v>
      </c>
      <c r="B52" s="12" t="s">
        <v>92</v>
      </c>
      <c r="C52" s="14"/>
      <c r="D52" s="14"/>
    </row>
    <row r="53" spans="1:4" x14ac:dyDescent="0.25">
      <c r="A53" s="12"/>
      <c r="B53" s="12" t="s">
        <v>93</v>
      </c>
      <c r="C53" s="14"/>
      <c r="D53" s="14"/>
    </row>
    <row r="54" spans="1:4" x14ac:dyDescent="0.25">
      <c r="A54" s="12" t="s">
        <v>94</v>
      </c>
      <c r="B54" s="12" t="s">
        <v>95</v>
      </c>
      <c r="C54" s="14"/>
      <c r="D54" s="14"/>
    </row>
    <row r="55" spans="1:4" x14ac:dyDescent="0.25">
      <c r="A55" s="12" t="s">
        <v>96</v>
      </c>
      <c r="B55" s="12" t="s">
        <v>97</v>
      </c>
      <c r="C55" s="14"/>
      <c r="D55" s="14"/>
    </row>
    <row r="56" spans="1:4" x14ac:dyDescent="0.25">
      <c r="A56" s="10"/>
      <c r="B56" s="10" t="s">
        <v>98</v>
      </c>
      <c r="C56" s="11">
        <f>ROUND(SUM(C57,C61,C66,C67,C68,C69,C70),2)</f>
        <v>0</v>
      </c>
      <c r="D56" s="11">
        <f>ROUND(SUM(D57,D61,D66,D67,D68,D69,D70),2)</f>
        <v>0</v>
      </c>
    </row>
    <row r="57" spans="1:4" x14ac:dyDescent="0.25">
      <c r="A57" s="12"/>
      <c r="B57" s="12" t="s">
        <v>99</v>
      </c>
      <c r="C57" s="13">
        <f>ROUND(SUM(C58:C60),2)</f>
        <v>0</v>
      </c>
      <c r="D57" s="13">
        <f>ROUND(SUM(D58:D60),2)</f>
        <v>0</v>
      </c>
    </row>
    <row r="58" spans="1:4" x14ac:dyDescent="0.25">
      <c r="A58" s="12"/>
      <c r="B58" s="12" t="s">
        <v>100</v>
      </c>
      <c r="C58" s="14"/>
      <c r="D58" s="14"/>
    </row>
    <row r="59" spans="1:4" x14ac:dyDescent="0.25">
      <c r="A59" s="12"/>
      <c r="B59" s="12" t="s">
        <v>101</v>
      </c>
      <c r="C59" s="14"/>
      <c r="D59" s="14"/>
    </row>
    <row r="60" spans="1:4" x14ac:dyDescent="0.25">
      <c r="A60" s="12" t="s">
        <v>102</v>
      </c>
      <c r="B60" s="12" t="s">
        <v>103</v>
      </c>
      <c r="C60" s="14"/>
      <c r="D60" s="14"/>
    </row>
    <row r="61" spans="1:4" x14ac:dyDescent="0.25">
      <c r="A61" s="12"/>
      <c r="B61" s="12" t="s">
        <v>104</v>
      </c>
      <c r="C61" s="13">
        <f>ROUND(SUM(C62:C65),2)</f>
        <v>0</v>
      </c>
      <c r="D61" s="13">
        <f>ROUND(SUM(D62:D65),2)</f>
        <v>0</v>
      </c>
    </row>
    <row r="62" spans="1:4" x14ac:dyDescent="0.25">
      <c r="A62" s="12" t="s">
        <v>105</v>
      </c>
      <c r="B62" s="12" t="s">
        <v>106</v>
      </c>
      <c r="C62" s="14"/>
      <c r="D62" s="14"/>
    </row>
    <row r="63" spans="1:4" x14ac:dyDescent="0.25">
      <c r="A63" s="12" t="s">
        <v>107</v>
      </c>
      <c r="B63" s="12" t="s">
        <v>108</v>
      </c>
      <c r="C63" s="14"/>
      <c r="D63" s="14"/>
    </row>
    <row r="64" spans="1:4" x14ac:dyDescent="0.25">
      <c r="A64" s="12" t="s">
        <v>109</v>
      </c>
      <c r="B64" s="12" t="s">
        <v>110</v>
      </c>
      <c r="C64" s="14"/>
      <c r="D64" s="14"/>
    </row>
    <row r="65" spans="1:4" ht="22.5" x14ac:dyDescent="0.25">
      <c r="A65" s="12" t="s">
        <v>111</v>
      </c>
      <c r="B65" s="12" t="s">
        <v>112</v>
      </c>
      <c r="C65" s="14"/>
      <c r="D65" s="14"/>
    </row>
    <row r="66" spans="1:4" ht="22.5" x14ac:dyDescent="0.25">
      <c r="A66" s="12" t="s">
        <v>113</v>
      </c>
      <c r="B66" s="12" t="s">
        <v>114</v>
      </c>
      <c r="C66" s="14"/>
      <c r="D66" s="14"/>
    </row>
    <row r="67" spans="1:4" x14ac:dyDescent="0.25">
      <c r="A67" s="12" t="s">
        <v>115</v>
      </c>
      <c r="B67" s="12" t="s">
        <v>116</v>
      </c>
      <c r="C67" s="14"/>
      <c r="D67" s="14"/>
    </row>
    <row r="68" spans="1:4" x14ac:dyDescent="0.25">
      <c r="A68" s="12" t="s">
        <v>117</v>
      </c>
      <c r="B68" s="12" t="s">
        <v>118</v>
      </c>
      <c r="C68" s="14"/>
      <c r="D68" s="14"/>
    </row>
    <row r="69" spans="1:4" x14ac:dyDescent="0.25">
      <c r="A69" s="12" t="s">
        <v>119</v>
      </c>
      <c r="B69" s="12" t="s">
        <v>120</v>
      </c>
      <c r="C69" s="14"/>
      <c r="D69" s="14"/>
    </row>
    <row r="70" spans="1:4" x14ac:dyDescent="0.25">
      <c r="A70" s="12" t="s">
        <v>121</v>
      </c>
      <c r="B70" s="12" t="s">
        <v>122</v>
      </c>
      <c r="C70" s="14"/>
      <c r="D70" s="14"/>
    </row>
    <row r="71" spans="1:4" x14ac:dyDescent="0.25">
      <c r="A71" s="10"/>
      <c r="B71" s="10" t="s">
        <v>123</v>
      </c>
      <c r="C71" s="11">
        <f>ROUND(SUM(C72,C73,C77,C82,C83,C86,C87),2)</f>
        <v>47</v>
      </c>
      <c r="D71" s="11">
        <f>ROUND(SUM(D72,D73,D77,D82,D83,D86,D87),2)</f>
        <v>12</v>
      </c>
    </row>
    <row r="72" spans="1:4" x14ac:dyDescent="0.25">
      <c r="A72" s="12" t="s">
        <v>124</v>
      </c>
      <c r="B72" s="12" t="s">
        <v>125</v>
      </c>
      <c r="C72" s="14"/>
      <c r="D72" s="14"/>
    </row>
    <row r="73" spans="1:4" x14ac:dyDescent="0.25">
      <c r="A73" s="12"/>
      <c r="B73" s="12" t="s">
        <v>126</v>
      </c>
      <c r="C73" s="13">
        <f>ROUND(SUM(C74:C76),2)</f>
        <v>0</v>
      </c>
      <c r="D73" s="13">
        <f>ROUND(SUM(D74:D76),2)</f>
        <v>0</v>
      </c>
    </row>
    <row r="74" spans="1:4" x14ac:dyDescent="0.25">
      <c r="A74" s="12"/>
      <c r="B74" s="12" t="s">
        <v>100</v>
      </c>
      <c r="C74" s="14"/>
      <c r="D74" s="14"/>
    </row>
    <row r="75" spans="1:4" x14ac:dyDescent="0.25">
      <c r="A75" s="12"/>
      <c r="B75" s="12" t="s">
        <v>101</v>
      </c>
      <c r="C75" s="14"/>
      <c r="D75" s="14"/>
    </row>
    <row r="76" spans="1:4" x14ac:dyDescent="0.25">
      <c r="A76" s="12" t="s">
        <v>127</v>
      </c>
      <c r="B76" s="12" t="s">
        <v>103</v>
      </c>
      <c r="C76" s="14"/>
      <c r="D76" s="14"/>
    </row>
    <row r="77" spans="1:4" x14ac:dyDescent="0.25">
      <c r="A77" s="12"/>
      <c r="B77" s="12" t="s">
        <v>128</v>
      </c>
      <c r="C77" s="13">
        <f>ROUND(SUM(C78:C81),2)</f>
        <v>0</v>
      </c>
      <c r="D77" s="13">
        <f>ROUND(SUM(D78:D81),2)</f>
        <v>0</v>
      </c>
    </row>
    <row r="78" spans="1:4" x14ac:dyDescent="0.25">
      <c r="A78" s="12" t="s">
        <v>129</v>
      </c>
      <c r="B78" s="12" t="s">
        <v>106</v>
      </c>
      <c r="C78" s="14"/>
      <c r="D78" s="14"/>
    </row>
    <row r="79" spans="1:4" x14ac:dyDescent="0.25">
      <c r="A79" s="12" t="s">
        <v>130</v>
      </c>
      <c r="B79" s="12" t="s">
        <v>108</v>
      </c>
      <c r="C79" s="14"/>
      <c r="D79" s="14"/>
    </row>
    <row r="80" spans="1:4" x14ac:dyDescent="0.25">
      <c r="A80" s="12" t="s">
        <v>131</v>
      </c>
      <c r="B80" s="12" t="s">
        <v>110</v>
      </c>
      <c r="C80" s="14"/>
      <c r="D80" s="14"/>
    </row>
    <row r="81" spans="1:4" ht="45" x14ac:dyDescent="0.25">
      <c r="A81" s="12" t="s">
        <v>132</v>
      </c>
      <c r="B81" s="12" t="s">
        <v>133</v>
      </c>
      <c r="C81" s="14"/>
      <c r="D81" s="14"/>
    </row>
    <row r="82" spans="1:4" ht="22.5" x14ac:dyDescent="0.25">
      <c r="A82" s="12" t="s">
        <v>134</v>
      </c>
      <c r="B82" s="12" t="s">
        <v>135</v>
      </c>
      <c r="C82" s="14"/>
      <c r="D82" s="14"/>
    </row>
    <row r="83" spans="1:4" x14ac:dyDescent="0.25">
      <c r="A83" s="12"/>
      <c r="B83" s="12" t="s">
        <v>136</v>
      </c>
      <c r="C83" s="13">
        <f>ROUND(SUM(C84:C85),2)</f>
        <v>47</v>
      </c>
      <c r="D83" s="13">
        <f>ROUND(SUM(D84:D85),2)</f>
        <v>12</v>
      </c>
    </row>
    <row r="84" spans="1:4" x14ac:dyDescent="0.25">
      <c r="A84" s="12" t="s">
        <v>137</v>
      </c>
      <c r="B84" s="12" t="s">
        <v>138</v>
      </c>
      <c r="C84" s="14"/>
      <c r="D84" s="14"/>
    </row>
    <row r="85" spans="1:4" x14ac:dyDescent="0.25">
      <c r="A85" s="12" t="s">
        <v>139</v>
      </c>
      <c r="B85" s="12" t="s">
        <v>140</v>
      </c>
      <c r="C85" s="14">
        <v>47</v>
      </c>
      <c r="D85" s="14">
        <v>12</v>
      </c>
    </row>
    <row r="86" spans="1:4" x14ac:dyDescent="0.25">
      <c r="A86" s="12" t="s">
        <v>141</v>
      </c>
      <c r="B86" s="12" t="s">
        <v>142</v>
      </c>
      <c r="C86" s="14"/>
      <c r="D86" s="14"/>
    </row>
    <row r="87" spans="1:4" x14ac:dyDescent="0.25">
      <c r="A87" s="18" t="s">
        <v>143</v>
      </c>
      <c r="B87" s="18" t="s">
        <v>144</v>
      </c>
      <c r="C87" s="14"/>
      <c r="D87" s="14"/>
    </row>
    <row r="88" spans="1:4" x14ac:dyDescent="0.25">
      <c r="A88" s="19"/>
      <c r="B88" s="20" t="s">
        <v>145</v>
      </c>
      <c r="C88" s="21">
        <f>ROUND(SUM(C71,C56,C43),2)</f>
        <v>1322</v>
      </c>
      <c r="D88" s="21">
        <f>ROUND(SUM(D71,D56,D43),2)</f>
        <v>354</v>
      </c>
    </row>
  </sheetData>
  <mergeCells count="4">
    <mergeCell ref="A1:D1"/>
    <mergeCell ref="A2:D2"/>
    <mergeCell ref="A3:D3"/>
    <mergeCell ref="A4:D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D66"/>
  <sheetViews>
    <sheetView workbookViewId="0">
      <selection sqref="A1:D1"/>
    </sheetView>
  </sheetViews>
  <sheetFormatPr baseColWidth="10" defaultRowHeight="15" x14ac:dyDescent="0.25"/>
  <cols>
    <col min="1" max="1" width="49" customWidth="1"/>
    <col min="2" max="2" width="85.7109375" bestFit="1" customWidth="1"/>
    <col min="3" max="3" width="20.7109375" customWidth="1"/>
    <col min="4" max="4" width="21.28515625" customWidth="1"/>
    <col min="5" max="5" width="28.5703125" bestFit="1" customWidth="1"/>
    <col min="6" max="6" width="85.7109375" bestFit="1" customWidth="1"/>
    <col min="7" max="8" width="15.28515625" bestFit="1" customWidth="1"/>
  </cols>
  <sheetData>
    <row r="1" spans="1:4" ht="12.75" customHeight="1" thickBot="1" x14ac:dyDescent="0.3">
      <c r="A1" s="55" t="s">
        <v>21</v>
      </c>
      <c r="B1" s="55"/>
      <c r="C1" s="55"/>
      <c r="D1" s="55"/>
    </row>
    <row r="2" spans="1:4" ht="20.25" thickBot="1" x14ac:dyDescent="0.3">
      <c r="A2" s="22" t="s">
        <v>146</v>
      </c>
      <c r="B2" s="23" t="s">
        <v>147</v>
      </c>
      <c r="C2" s="22"/>
      <c r="D2" s="22"/>
    </row>
    <row r="3" spans="1:4" ht="15.75" thickBot="1" x14ac:dyDescent="0.3">
      <c r="A3" s="22" t="s">
        <v>146</v>
      </c>
      <c r="B3" s="22" t="s">
        <v>148</v>
      </c>
      <c r="C3" s="24">
        <v>45838</v>
      </c>
      <c r="D3" s="24">
        <v>45657</v>
      </c>
    </row>
    <row r="4" spans="1:4" ht="18.75" customHeight="1" thickBot="1" x14ac:dyDescent="0.3">
      <c r="A4" s="25" t="s">
        <v>146</v>
      </c>
      <c r="B4" s="25" t="s">
        <v>149</v>
      </c>
      <c r="C4" s="26">
        <f>SUM(C5:C11)</f>
        <v>3116</v>
      </c>
      <c r="D4" s="26">
        <f>SUM(D5:D11)</f>
        <v>3157</v>
      </c>
    </row>
    <row r="5" spans="1:4" ht="34.5" thickBot="1" x14ac:dyDescent="0.3">
      <c r="A5" s="27" t="s">
        <v>150</v>
      </c>
      <c r="B5" s="27" t="s">
        <v>28</v>
      </c>
      <c r="C5" s="28">
        <v>22</v>
      </c>
      <c r="D5" s="28">
        <v>23</v>
      </c>
    </row>
    <row r="6" spans="1:4" ht="45.75" thickBot="1" x14ac:dyDescent="0.3">
      <c r="A6" s="27" t="s">
        <v>151</v>
      </c>
      <c r="B6" s="27" t="s">
        <v>36</v>
      </c>
      <c r="C6" s="28">
        <v>2545</v>
      </c>
      <c r="D6" s="28">
        <v>2585</v>
      </c>
    </row>
    <row r="7" spans="1:4" ht="15.75" thickBot="1" x14ac:dyDescent="0.3">
      <c r="A7" s="27" t="s">
        <v>152</v>
      </c>
      <c r="B7" s="27" t="s">
        <v>41</v>
      </c>
      <c r="C7" s="28"/>
      <c r="D7" s="28"/>
    </row>
    <row r="8" spans="1:4" ht="29.25" customHeight="1" thickBot="1" x14ac:dyDescent="0.3">
      <c r="A8" s="27" t="s">
        <v>45</v>
      </c>
      <c r="B8" s="27" t="s">
        <v>46</v>
      </c>
      <c r="C8" s="28">
        <v>5</v>
      </c>
      <c r="D8" s="28">
        <v>5</v>
      </c>
    </row>
    <row r="9" spans="1:4" ht="35.25" customHeight="1" thickBot="1" x14ac:dyDescent="0.3">
      <c r="A9" s="27" t="s">
        <v>47</v>
      </c>
      <c r="B9" s="27" t="s">
        <v>48</v>
      </c>
      <c r="C9" s="28">
        <v>1</v>
      </c>
      <c r="D9" s="28">
        <v>1</v>
      </c>
    </row>
    <row r="10" spans="1:4" ht="15.75" thickBot="1" x14ac:dyDescent="0.3">
      <c r="A10" s="27"/>
      <c r="B10" s="27" t="s">
        <v>49</v>
      </c>
      <c r="C10" s="28">
        <v>543</v>
      </c>
      <c r="D10" s="28">
        <v>543</v>
      </c>
    </row>
    <row r="11" spans="1:4" ht="15.75" thickBot="1" x14ac:dyDescent="0.3">
      <c r="A11" s="27" t="s">
        <v>153</v>
      </c>
      <c r="B11" s="27" t="s">
        <v>51</v>
      </c>
      <c r="C11" s="28"/>
      <c r="D11" s="28"/>
    </row>
    <row r="12" spans="1:4" ht="15.75" thickBot="1" x14ac:dyDescent="0.3">
      <c r="A12" s="25" t="s">
        <v>146</v>
      </c>
      <c r="B12" s="25" t="s">
        <v>154</v>
      </c>
      <c r="C12" s="26">
        <f>SUM(C13:C15,C19:C22)</f>
        <v>3596</v>
      </c>
      <c r="D12" s="26">
        <f>SUM(D13:D15,D19:D22)</f>
        <v>4553</v>
      </c>
    </row>
    <row r="13" spans="1:4" ht="23.25" thickBot="1" x14ac:dyDescent="0.3">
      <c r="A13" s="27" t="s">
        <v>155</v>
      </c>
      <c r="B13" s="27" t="s">
        <v>53</v>
      </c>
      <c r="C13" s="28"/>
      <c r="D13" s="28"/>
    </row>
    <row r="14" spans="1:4" ht="15.75" thickBot="1" x14ac:dyDescent="0.3">
      <c r="A14" s="27" t="s">
        <v>62</v>
      </c>
      <c r="B14" s="27" t="s">
        <v>61</v>
      </c>
      <c r="C14" s="28"/>
      <c r="D14" s="28"/>
    </row>
    <row r="15" spans="1:4" ht="15.75" thickBot="1" x14ac:dyDescent="0.3">
      <c r="A15" s="27"/>
      <c r="B15" s="27" t="s">
        <v>64</v>
      </c>
      <c r="C15" s="28">
        <f>SUM(C16:C18)</f>
        <v>774</v>
      </c>
      <c r="D15" s="28">
        <f>SUM(D16:D18)</f>
        <v>683</v>
      </c>
    </row>
    <row r="16" spans="1:4" ht="24" customHeight="1" thickBot="1" x14ac:dyDescent="0.3">
      <c r="A16" s="27" t="s">
        <v>156</v>
      </c>
      <c r="B16" s="27" t="s">
        <v>157</v>
      </c>
      <c r="C16" s="28">
        <v>774</v>
      </c>
      <c r="D16" s="28">
        <v>683</v>
      </c>
    </row>
    <row r="17" spans="1:4" ht="15.75" thickBot="1" x14ac:dyDescent="0.3">
      <c r="A17" s="27"/>
      <c r="B17" s="27" t="s">
        <v>158</v>
      </c>
      <c r="C17" s="28"/>
      <c r="D17" s="28"/>
    </row>
    <row r="18" spans="1:4" ht="15.75" thickBot="1" x14ac:dyDescent="0.3">
      <c r="A18" s="27" t="s">
        <v>68</v>
      </c>
      <c r="B18" s="27" t="s">
        <v>159</v>
      </c>
      <c r="C18" s="28"/>
      <c r="D18" s="28"/>
    </row>
    <row r="19" spans="1:4" ht="46.5" customHeight="1" thickBot="1" x14ac:dyDescent="0.3">
      <c r="A19" s="27" t="s">
        <v>70</v>
      </c>
      <c r="B19" s="27" t="s">
        <v>71</v>
      </c>
      <c r="C19" s="28"/>
      <c r="D19" s="28"/>
    </row>
    <row r="20" spans="1:4" ht="52.5" customHeight="1" thickBot="1" x14ac:dyDescent="0.3">
      <c r="A20" s="27" t="s">
        <v>72</v>
      </c>
      <c r="B20" s="27" t="s">
        <v>73</v>
      </c>
      <c r="C20" s="28"/>
      <c r="D20" s="28"/>
    </row>
    <row r="21" spans="1:4" ht="15.75" thickBot="1" x14ac:dyDescent="0.3">
      <c r="A21" s="27" t="s">
        <v>74</v>
      </c>
      <c r="B21" s="27" t="s">
        <v>75</v>
      </c>
      <c r="C21" s="28">
        <v>0</v>
      </c>
      <c r="D21" s="28">
        <v>3</v>
      </c>
    </row>
    <row r="22" spans="1:4" ht="15.75" thickBot="1" x14ac:dyDescent="0.3">
      <c r="A22" s="27"/>
      <c r="B22" s="27" t="s">
        <v>76</v>
      </c>
      <c r="C22" s="28">
        <v>2822</v>
      </c>
      <c r="D22" s="28">
        <v>3867</v>
      </c>
    </row>
    <row r="23" spans="1:4" ht="25.5" customHeight="1" thickBot="1" x14ac:dyDescent="0.3">
      <c r="A23" s="29"/>
      <c r="B23" s="29" t="s">
        <v>77</v>
      </c>
      <c r="C23" s="30">
        <f>C4+C12</f>
        <v>6712</v>
      </c>
      <c r="D23" s="30">
        <f>D4+D12</f>
        <v>7710</v>
      </c>
    </row>
    <row r="24" spans="1:4" ht="15.75" thickBot="1" x14ac:dyDescent="0.3">
      <c r="A24" s="25" t="s">
        <v>146</v>
      </c>
      <c r="B24" s="25" t="s">
        <v>160</v>
      </c>
      <c r="C24" s="26">
        <f>C25+C35+C36</f>
        <v>6488</v>
      </c>
      <c r="D24" s="26">
        <f>D25+D35+D36</f>
        <v>6464</v>
      </c>
    </row>
    <row r="25" spans="1:4" ht="15.75" thickBot="1" x14ac:dyDescent="0.3">
      <c r="A25" s="27"/>
      <c r="B25" s="27" t="s">
        <v>79</v>
      </c>
      <c r="C25" s="28">
        <f>SUM(C26:C34)</f>
        <v>6456</v>
      </c>
      <c r="D25" s="28">
        <f>SUM(D26:D34)</f>
        <v>6432</v>
      </c>
    </row>
    <row r="26" spans="1:4" ht="15.75" thickBot="1" x14ac:dyDescent="0.3">
      <c r="A26" s="27" t="s">
        <v>161</v>
      </c>
      <c r="B26" s="27" t="s">
        <v>162</v>
      </c>
      <c r="C26" s="28">
        <v>6625</v>
      </c>
      <c r="D26" s="28">
        <v>6625</v>
      </c>
    </row>
    <row r="27" spans="1:4" ht="15.75" thickBot="1" x14ac:dyDescent="0.3">
      <c r="A27" s="27"/>
      <c r="B27" s="27" t="s">
        <v>163</v>
      </c>
      <c r="C27" s="28"/>
      <c r="D27" s="28"/>
    </row>
    <row r="28" spans="1:4" ht="15.75" thickBot="1" x14ac:dyDescent="0.3">
      <c r="A28" s="27" t="s">
        <v>164</v>
      </c>
      <c r="B28" s="27" t="s">
        <v>165</v>
      </c>
      <c r="C28" s="28">
        <v>-110</v>
      </c>
      <c r="D28" s="28">
        <v>-110</v>
      </c>
    </row>
    <row r="29" spans="1:4" ht="15.75" thickBot="1" x14ac:dyDescent="0.3">
      <c r="A29" s="27" t="s">
        <v>85</v>
      </c>
      <c r="B29" s="27" t="s">
        <v>166</v>
      </c>
      <c r="C29" s="28"/>
      <c r="D29" s="28"/>
    </row>
    <row r="30" spans="1:4" ht="15.75" thickBot="1" x14ac:dyDescent="0.3">
      <c r="A30" s="27" t="s">
        <v>87</v>
      </c>
      <c r="B30" s="27" t="s">
        <v>167</v>
      </c>
      <c r="C30" s="28">
        <v>-83</v>
      </c>
      <c r="D30" s="28"/>
    </row>
    <row r="31" spans="1:4" ht="15.75" thickBot="1" x14ac:dyDescent="0.3">
      <c r="A31" s="27"/>
      <c r="B31" s="27" t="s">
        <v>168</v>
      </c>
      <c r="C31" s="28"/>
      <c r="D31" s="28"/>
    </row>
    <row r="32" spans="1:4" ht="15.75" thickBot="1" x14ac:dyDescent="0.3">
      <c r="A32" s="27"/>
      <c r="B32" s="27" t="s">
        <v>169</v>
      </c>
      <c r="C32" s="28">
        <v>24</v>
      </c>
      <c r="D32" s="28">
        <v>-83</v>
      </c>
    </row>
    <row r="33" spans="1:4" ht="15.75" thickBot="1" x14ac:dyDescent="0.3">
      <c r="A33" s="27" t="s">
        <v>91</v>
      </c>
      <c r="B33" s="27" t="s">
        <v>170</v>
      </c>
      <c r="C33" s="28"/>
      <c r="D33" s="28"/>
    </row>
    <row r="34" spans="1:4" ht="15.75" thickBot="1" x14ac:dyDescent="0.3">
      <c r="A34" s="27"/>
      <c r="B34" s="27" t="s">
        <v>171</v>
      </c>
      <c r="C34" s="28"/>
      <c r="D34" s="28"/>
    </row>
    <row r="35" spans="1:4" ht="15.75" thickBot="1" x14ac:dyDescent="0.3">
      <c r="A35" s="27" t="s">
        <v>94</v>
      </c>
      <c r="B35" s="27" t="s">
        <v>95</v>
      </c>
      <c r="C35" s="28"/>
      <c r="D35" s="28"/>
    </row>
    <row r="36" spans="1:4" ht="15.75" thickBot="1" x14ac:dyDescent="0.3">
      <c r="A36" s="27" t="s">
        <v>96</v>
      </c>
      <c r="B36" s="27" t="s">
        <v>97</v>
      </c>
      <c r="C36" s="28">
        <v>32</v>
      </c>
      <c r="D36" s="28">
        <v>32</v>
      </c>
    </row>
    <row r="37" spans="1:4" ht="15.75" thickBot="1" x14ac:dyDescent="0.3">
      <c r="A37" s="25" t="s">
        <v>146</v>
      </c>
      <c r="B37" s="25" t="s">
        <v>172</v>
      </c>
      <c r="C37" s="26">
        <f>SUM(C38:C39,C44:C48)</f>
        <v>46</v>
      </c>
      <c r="D37" s="26">
        <f>SUM(D38:D39,D44:D48)</f>
        <v>47</v>
      </c>
    </row>
    <row r="38" spans="1:4" ht="15.75" thickBot="1" x14ac:dyDescent="0.3">
      <c r="A38" s="27" t="s">
        <v>102</v>
      </c>
      <c r="B38" s="27" t="s">
        <v>99</v>
      </c>
      <c r="C38" s="28"/>
      <c r="D38" s="28"/>
    </row>
    <row r="39" spans="1:4" ht="15.75" thickBot="1" x14ac:dyDescent="0.3">
      <c r="A39" s="27"/>
      <c r="B39" s="27" t="s">
        <v>104</v>
      </c>
      <c r="C39" s="28">
        <f>SUM(C40:C43)</f>
        <v>36</v>
      </c>
      <c r="D39" s="28">
        <f>SUM(D40:D43)</f>
        <v>37</v>
      </c>
    </row>
    <row r="40" spans="1:4" ht="15.75" thickBot="1" x14ac:dyDescent="0.3">
      <c r="A40" s="27" t="s">
        <v>105</v>
      </c>
      <c r="B40" s="27" t="s">
        <v>173</v>
      </c>
      <c r="C40" s="28"/>
      <c r="D40" s="28"/>
    </row>
    <row r="41" spans="1:4" ht="15.75" thickBot="1" x14ac:dyDescent="0.3">
      <c r="A41" s="27" t="s">
        <v>107</v>
      </c>
      <c r="B41" s="27" t="s">
        <v>174</v>
      </c>
      <c r="C41" s="28"/>
      <c r="D41" s="28"/>
    </row>
    <row r="42" spans="1:4" ht="15.75" thickBot="1" x14ac:dyDescent="0.3">
      <c r="A42" s="27" t="s">
        <v>109</v>
      </c>
      <c r="B42" s="27" t="s">
        <v>175</v>
      </c>
      <c r="C42" s="28"/>
      <c r="D42" s="28"/>
    </row>
    <row r="43" spans="1:4" ht="18" customHeight="1" thickBot="1" x14ac:dyDescent="0.3">
      <c r="A43" s="27" t="s">
        <v>111</v>
      </c>
      <c r="B43" s="27" t="s">
        <v>176</v>
      </c>
      <c r="C43" s="28">
        <v>36</v>
      </c>
      <c r="D43" s="28">
        <v>37</v>
      </c>
    </row>
    <row r="44" spans="1:4" ht="15.75" thickBot="1" x14ac:dyDescent="0.3">
      <c r="A44" s="27" t="s">
        <v>113</v>
      </c>
      <c r="B44" s="27" t="s">
        <v>114</v>
      </c>
      <c r="C44" s="28"/>
      <c r="D44" s="28"/>
    </row>
    <row r="45" spans="1:4" ht="15.75" thickBot="1" x14ac:dyDescent="0.3">
      <c r="A45" s="27" t="s">
        <v>115</v>
      </c>
      <c r="B45" s="27" t="s">
        <v>116</v>
      </c>
      <c r="C45" s="28">
        <v>10</v>
      </c>
      <c r="D45" s="28">
        <v>10</v>
      </c>
    </row>
    <row r="46" spans="1:4" ht="15.75" thickBot="1" x14ac:dyDescent="0.3">
      <c r="A46" s="27" t="s">
        <v>117</v>
      </c>
      <c r="B46" s="27" t="s">
        <v>118</v>
      </c>
      <c r="C46" s="28"/>
      <c r="D46" s="28"/>
    </row>
    <row r="47" spans="1:4" ht="15.75" thickBot="1" x14ac:dyDescent="0.3">
      <c r="A47" s="27" t="s">
        <v>177</v>
      </c>
      <c r="B47" s="27" t="s">
        <v>120</v>
      </c>
      <c r="C47" s="28"/>
      <c r="D47" s="28"/>
    </row>
    <row r="48" spans="1:4" ht="15.75" thickBot="1" x14ac:dyDescent="0.3">
      <c r="A48" s="27" t="s">
        <v>178</v>
      </c>
      <c r="B48" s="27" t="s">
        <v>122</v>
      </c>
      <c r="C48" s="28"/>
      <c r="D48" s="28"/>
    </row>
    <row r="49" spans="1:4" ht="15.75" thickBot="1" x14ac:dyDescent="0.3">
      <c r="A49" s="25" t="s">
        <v>146</v>
      </c>
      <c r="B49" s="25" t="s">
        <v>179</v>
      </c>
      <c r="C49" s="26">
        <f>SUM(C50:C52,C57:C58,C61:C62)</f>
        <v>178</v>
      </c>
      <c r="D49" s="26">
        <f>SUM(D50:D52,D57:D58,D61:D62)</f>
        <v>1199</v>
      </c>
    </row>
    <row r="50" spans="1:4" ht="15.75" thickBot="1" x14ac:dyDescent="0.3">
      <c r="A50" s="27" t="s">
        <v>124</v>
      </c>
      <c r="B50" s="27" t="s">
        <v>125</v>
      </c>
      <c r="C50" s="28"/>
      <c r="D50" s="28"/>
    </row>
    <row r="51" spans="1:4" ht="15.75" thickBot="1" x14ac:dyDescent="0.3">
      <c r="A51" s="27" t="s">
        <v>127</v>
      </c>
      <c r="B51" s="27" t="s">
        <v>126</v>
      </c>
      <c r="C51" s="28"/>
      <c r="D51" s="28"/>
    </row>
    <row r="52" spans="1:4" ht="15.75" thickBot="1" x14ac:dyDescent="0.3">
      <c r="A52" s="27"/>
      <c r="B52" s="27" t="s">
        <v>128</v>
      </c>
      <c r="C52" s="28">
        <f>SUM(C53:C56)</f>
        <v>3</v>
      </c>
      <c r="D52" s="28">
        <f>SUM(D53:D56)</f>
        <v>3</v>
      </c>
    </row>
    <row r="53" spans="1:4" ht="15.75" thickBot="1" x14ac:dyDescent="0.3">
      <c r="A53" s="27" t="s">
        <v>129</v>
      </c>
      <c r="B53" s="27" t="s">
        <v>173</v>
      </c>
      <c r="C53" s="28"/>
      <c r="D53" s="28"/>
    </row>
    <row r="54" spans="1:4" ht="15.75" thickBot="1" x14ac:dyDescent="0.3">
      <c r="A54" s="27" t="s">
        <v>130</v>
      </c>
      <c r="B54" s="27" t="s">
        <v>174</v>
      </c>
      <c r="C54" s="28"/>
      <c r="D54" s="28"/>
    </row>
    <row r="55" spans="1:4" ht="15.75" thickBot="1" x14ac:dyDescent="0.3">
      <c r="A55" s="27" t="s">
        <v>131</v>
      </c>
      <c r="B55" s="27" t="s">
        <v>175</v>
      </c>
      <c r="C55" s="28"/>
      <c r="D55" s="28"/>
    </row>
    <row r="56" spans="1:4" ht="42" customHeight="1" thickBot="1" x14ac:dyDescent="0.3">
      <c r="A56" s="27" t="s">
        <v>132</v>
      </c>
      <c r="B56" s="27" t="s">
        <v>180</v>
      </c>
      <c r="C56" s="28">
        <v>3</v>
      </c>
      <c r="D56" s="28">
        <v>3</v>
      </c>
    </row>
    <row r="57" spans="1:4" ht="31.5" customHeight="1" thickBot="1" x14ac:dyDescent="0.3">
      <c r="A57" s="27" t="s">
        <v>134</v>
      </c>
      <c r="B57" s="27" t="s">
        <v>135</v>
      </c>
      <c r="C57" s="28"/>
      <c r="D57" s="28"/>
    </row>
    <row r="58" spans="1:4" ht="15.75" thickBot="1" x14ac:dyDescent="0.3">
      <c r="A58" s="27"/>
      <c r="B58" s="27" t="s">
        <v>136</v>
      </c>
      <c r="C58" s="28">
        <f>SUM(C59:C60)</f>
        <v>175</v>
      </c>
      <c r="D58" s="28">
        <f>SUM(D59:D60)</f>
        <v>1196</v>
      </c>
    </row>
    <row r="59" spans="1:4" ht="15.75" thickBot="1" x14ac:dyDescent="0.3">
      <c r="A59" s="27" t="s">
        <v>137</v>
      </c>
      <c r="B59" s="27" t="s">
        <v>181</v>
      </c>
      <c r="C59" s="28"/>
      <c r="D59" s="28"/>
    </row>
    <row r="60" spans="1:4" ht="15.75" thickBot="1" x14ac:dyDescent="0.3">
      <c r="A60" s="27" t="s">
        <v>139</v>
      </c>
      <c r="B60" s="27" t="s">
        <v>182</v>
      </c>
      <c r="C60" s="28">
        <v>175</v>
      </c>
      <c r="D60" s="28">
        <v>1196</v>
      </c>
    </row>
    <row r="61" spans="1:4" ht="15.75" thickBot="1" x14ac:dyDescent="0.3">
      <c r="A61" s="27" t="s">
        <v>141</v>
      </c>
      <c r="B61" s="27" t="s">
        <v>142</v>
      </c>
      <c r="C61" s="28"/>
      <c r="D61" s="28"/>
    </row>
    <row r="62" spans="1:4" ht="15.75" thickBot="1" x14ac:dyDescent="0.3">
      <c r="A62" s="27" t="s">
        <v>183</v>
      </c>
      <c r="B62" s="27" t="s">
        <v>144</v>
      </c>
      <c r="C62" s="28"/>
      <c r="D62" s="28"/>
    </row>
    <row r="63" spans="1:4" ht="23.25" customHeight="1" thickBot="1" x14ac:dyDescent="0.3">
      <c r="A63" s="29"/>
      <c r="B63" s="29" t="s">
        <v>145</v>
      </c>
      <c r="C63" s="30">
        <f>C24+C37+C49</f>
        <v>6712</v>
      </c>
      <c r="D63" s="30">
        <f>D24+D37+D49</f>
        <v>7710</v>
      </c>
    </row>
    <row r="66" spans="1:1" x14ac:dyDescent="0.25">
      <c r="A66" s="31" t="s">
        <v>184</v>
      </c>
    </row>
  </sheetData>
  <mergeCells count="1">
    <mergeCell ref="A1:D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88"/>
  <sheetViews>
    <sheetView workbookViewId="0">
      <selection sqref="A1:D1"/>
    </sheetView>
  </sheetViews>
  <sheetFormatPr baseColWidth="10" defaultColWidth="8.85546875" defaultRowHeight="15" x14ac:dyDescent="0.25"/>
  <cols>
    <col min="1" max="1" width="40.7109375" customWidth="1" collapsed="1"/>
    <col min="2" max="2" width="85.7109375" customWidth="1" collapsed="1"/>
    <col min="3" max="4" width="16.7109375" customWidth="1" collapsed="1"/>
  </cols>
  <sheetData>
    <row r="1" spans="1:4" s="8" customFormat="1" ht="39.75" customHeight="1" thickBot="1" x14ac:dyDescent="0.3">
      <c r="A1" s="46" t="s">
        <v>20</v>
      </c>
      <c r="B1" s="47"/>
      <c r="C1" s="47"/>
      <c r="D1" s="48"/>
    </row>
    <row r="2" spans="1:4" s="8" customFormat="1" ht="19.5" customHeight="1" thickBot="1" x14ac:dyDescent="0.3">
      <c r="A2" s="49"/>
      <c r="B2" s="50"/>
      <c r="C2" s="50"/>
      <c r="D2" s="51"/>
    </row>
    <row r="3" spans="1:4" s="8" customFormat="1" ht="19.5" customHeight="1" thickBot="1" x14ac:dyDescent="0.3">
      <c r="A3" s="52"/>
      <c r="B3" s="53"/>
      <c r="C3" s="53"/>
      <c r="D3" s="53"/>
    </row>
    <row r="4" spans="1:4" ht="19.5" customHeight="1" thickBot="1" x14ac:dyDescent="0.3">
      <c r="A4" s="54" t="s">
        <v>21</v>
      </c>
      <c r="B4" s="54"/>
      <c r="C4" s="54"/>
      <c r="D4" s="54"/>
    </row>
    <row r="5" spans="1:4" ht="15.75" thickBot="1" x14ac:dyDescent="0.3">
      <c r="A5" s="9" t="s">
        <v>22</v>
      </c>
      <c r="B5" s="9" t="s">
        <v>23</v>
      </c>
      <c r="C5" s="9" t="s">
        <v>22</v>
      </c>
      <c r="D5" s="9" t="s">
        <v>22</v>
      </c>
    </row>
    <row r="6" spans="1:4" ht="15.75" thickBot="1" x14ac:dyDescent="0.3">
      <c r="A6" s="9" t="s">
        <v>22</v>
      </c>
      <c r="B6" s="9" t="s">
        <v>24</v>
      </c>
      <c r="C6" s="9" t="s">
        <v>25</v>
      </c>
      <c r="D6" s="9" t="s">
        <v>26</v>
      </c>
    </row>
    <row r="7" spans="1:4" x14ac:dyDescent="0.25">
      <c r="A7" s="10"/>
      <c r="B7" s="10" t="s">
        <v>27</v>
      </c>
      <c r="C7" s="11">
        <f>ROUND(SUM(C8,C13,C17,C20,C21,C22,C23),2)</f>
        <v>4721.8500000000004</v>
      </c>
      <c r="D7" s="11">
        <f>ROUND(SUM(D8,D13,D17,D20,D21,D22,D23),2)</f>
        <v>4893.95</v>
      </c>
    </row>
    <row r="8" spans="1:4" x14ac:dyDescent="0.25">
      <c r="A8" s="12"/>
      <c r="B8" s="12" t="s">
        <v>28</v>
      </c>
      <c r="C8" s="13">
        <f>SUM(C9:C12)</f>
        <v>0</v>
      </c>
      <c r="D8" s="13">
        <f>SUM(D9:D12)</f>
        <v>0</v>
      </c>
    </row>
    <row r="9" spans="1:4" x14ac:dyDescent="0.25">
      <c r="A9" s="12" t="s">
        <v>29</v>
      </c>
      <c r="B9" s="12" t="s">
        <v>30</v>
      </c>
      <c r="C9" s="14">
        <v>0</v>
      </c>
      <c r="D9" s="14">
        <v>0</v>
      </c>
    </row>
    <row r="10" spans="1:4" x14ac:dyDescent="0.25">
      <c r="A10" s="12" t="s">
        <v>31</v>
      </c>
      <c r="B10" s="12" t="s">
        <v>32</v>
      </c>
      <c r="C10" s="14">
        <v>0</v>
      </c>
      <c r="D10" s="14">
        <v>0</v>
      </c>
    </row>
    <row r="11" spans="1:4" x14ac:dyDescent="0.25">
      <c r="A11" s="12"/>
      <c r="B11" s="12" t="s">
        <v>33</v>
      </c>
      <c r="C11" s="14">
        <v>0</v>
      </c>
      <c r="D11" s="14">
        <v>0</v>
      </c>
    </row>
    <row r="12" spans="1:4" ht="22.5" x14ac:dyDescent="0.25">
      <c r="A12" s="12" t="s">
        <v>34</v>
      </c>
      <c r="B12" s="12" t="s">
        <v>35</v>
      </c>
      <c r="C12" s="14">
        <v>0</v>
      </c>
      <c r="D12" s="14">
        <v>0</v>
      </c>
    </row>
    <row r="13" spans="1:4" x14ac:dyDescent="0.25">
      <c r="A13" s="12"/>
      <c r="B13" s="12" t="s">
        <v>36</v>
      </c>
      <c r="C13" s="13">
        <f>SUM(C14:C16)</f>
        <v>1559.73</v>
      </c>
      <c r="D13" s="13">
        <f>SUM(D14:D16)</f>
        <v>1590.57</v>
      </c>
    </row>
    <row r="14" spans="1:4" x14ac:dyDescent="0.25">
      <c r="A14" s="12" t="s">
        <v>37</v>
      </c>
      <c r="B14" s="12" t="s">
        <v>38</v>
      </c>
      <c r="C14" s="14">
        <v>1095.81</v>
      </c>
      <c r="D14" s="14">
        <v>1095.81</v>
      </c>
    </row>
    <row r="15" spans="1:4" x14ac:dyDescent="0.25">
      <c r="A15" s="12"/>
      <c r="B15" s="12" t="s">
        <v>33</v>
      </c>
      <c r="C15" s="14">
        <v>0</v>
      </c>
      <c r="D15" s="14">
        <v>0</v>
      </c>
    </row>
    <row r="16" spans="1:4" ht="45" x14ac:dyDescent="0.25">
      <c r="A16" s="12" t="s">
        <v>39</v>
      </c>
      <c r="B16" s="12" t="s">
        <v>40</v>
      </c>
      <c r="C16" s="14">
        <v>463.92</v>
      </c>
      <c r="D16" s="14">
        <v>494.76</v>
      </c>
    </row>
    <row r="17" spans="1:4" x14ac:dyDescent="0.25">
      <c r="A17" s="12"/>
      <c r="B17" s="12" t="s">
        <v>41</v>
      </c>
      <c r="C17" s="13">
        <f>SUM(C18:C19)</f>
        <v>0</v>
      </c>
      <c r="D17" s="13">
        <f>SUM(D18:D19)</f>
        <v>0</v>
      </c>
    </row>
    <row r="18" spans="1:4" x14ac:dyDescent="0.25">
      <c r="A18" s="12" t="s">
        <v>42</v>
      </c>
      <c r="B18" s="12" t="s">
        <v>38</v>
      </c>
      <c r="C18" s="14">
        <v>0</v>
      </c>
      <c r="D18" s="14">
        <v>0</v>
      </c>
    </row>
    <row r="19" spans="1:4" x14ac:dyDescent="0.25">
      <c r="A19" s="12" t="s">
        <v>43</v>
      </c>
      <c r="B19" s="12" t="s">
        <v>44</v>
      </c>
      <c r="C19" s="14">
        <v>0</v>
      </c>
      <c r="D19" s="14">
        <v>0</v>
      </c>
    </row>
    <row r="20" spans="1:4" ht="33.75" x14ac:dyDescent="0.25">
      <c r="A20" s="12" t="s">
        <v>45</v>
      </c>
      <c r="B20" s="12" t="s">
        <v>46</v>
      </c>
      <c r="C20" s="14">
        <v>0</v>
      </c>
      <c r="D20" s="14">
        <v>0</v>
      </c>
    </row>
    <row r="21" spans="1:4" ht="33.75" x14ac:dyDescent="0.25">
      <c r="A21" s="12" t="s">
        <v>47</v>
      </c>
      <c r="B21" s="12" t="s">
        <v>48</v>
      </c>
      <c r="C21" s="14">
        <v>3162.12</v>
      </c>
      <c r="D21" s="14">
        <v>3303.38</v>
      </c>
    </row>
    <row r="22" spans="1:4" x14ac:dyDescent="0.25">
      <c r="A22" s="12"/>
      <c r="B22" s="12" t="s">
        <v>49</v>
      </c>
      <c r="C22" s="14">
        <v>0</v>
      </c>
      <c r="D22" s="14">
        <v>0</v>
      </c>
    </row>
    <row r="23" spans="1:4" x14ac:dyDescent="0.25">
      <c r="A23" s="12" t="s">
        <v>50</v>
      </c>
      <c r="B23" s="12" t="s">
        <v>51</v>
      </c>
      <c r="C23" s="14">
        <v>0</v>
      </c>
      <c r="D23" s="14">
        <v>0</v>
      </c>
    </row>
    <row r="24" spans="1:4" x14ac:dyDescent="0.25">
      <c r="A24" s="10"/>
      <c r="B24" s="10" t="s">
        <v>52</v>
      </c>
      <c r="C24" s="11">
        <f>ROUND(SUM(C25,C31,C34,C38,C39,C40,C41),2)</f>
        <v>11464.64</v>
      </c>
      <c r="D24" s="11">
        <f>ROUND(SUM(D25,D31,D34,D38,D39,D40,D41),2)</f>
        <v>4810.1099999999997</v>
      </c>
    </row>
    <row r="25" spans="1:4" x14ac:dyDescent="0.25">
      <c r="A25" s="12"/>
      <c r="B25" s="12" t="s">
        <v>53</v>
      </c>
      <c r="C25" s="13">
        <f>SUM(C26:C30)</f>
        <v>0</v>
      </c>
      <c r="D25" s="13">
        <f>SUM(D26:D30)</f>
        <v>0</v>
      </c>
    </row>
    <row r="26" spans="1:4" x14ac:dyDescent="0.25">
      <c r="A26" s="12"/>
      <c r="B26" s="12" t="s">
        <v>54</v>
      </c>
      <c r="C26" s="14">
        <v>0</v>
      </c>
      <c r="D26" s="14">
        <v>0</v>
      </c>
    </row>
    <row r="27" spans="1:4" x14ac:dyDescent="0.25">
      <c r="A27" s="12" t="s">
        <v>55</v>
      </c>
      <c r="B27" s="12" t="s">
        <v>38</v>
      </c>
      <c r="C27" s="14">
        <v>0</v>
      </c>
      <c r="D27" s="14">
        <v>0</v>
      </c>
    </row>
    <row r="28" spans="1:4" x14ac:dyDescent="0.25">
      <c r="A28" s="12" t="s">
        <v>55</v>
      </c>
      <c r="B28" s="12" t="s">
        <v>56</v>
      </c>
      <c r="C28" s="14">
        <v>0</v>
      </c>
      <c r="D28" s="14">
        <v>0</v>
      </c>
    </row>
    <row r="29" spans="1:4" x14ac:dyDescent="0.25">
      <c r="A29" s="12" t="s">
        <v>57</v>
      </c>
      <c r="B29" s="12" t="s">
        <v>58</v>
      </c>
      <c r="C29" s="14">
        <v>0</v>
      </c>
      <c r="D29" s="14">
        <v>0</v>
      </c>
    </row>
    <row r="30" spans="1:4" x14ac:dyDescent="0.25">
      <c r="A30" s="12" t="s">
        <v>59</v>
      </c>
      <c r="B30" s="12" t="s">
        <v>60</v>
      </c>
      <c r="C30" s="14">
        <v>0</v>
      </c>
      <c r="D30" s="14">
        <v>0</v>
      </c>
    </row>
    <row r="31" spans="1:4" x14ac:dyDescent="0.25">
      <c r="A31" s="12"/>
      <c r="B31" s="12" t="s">
        <v>61</v>
      </c>
      <c r="C31" s="13">
        <f>SUM(C32:C33)</f>
        <v>0</v>
      </c>
      <c r="D31" s="13">
        <f>SUM(D32:D33)</f>
        <v>0</v>
      </c>
    </row>
    <row r="32" spans="1:4" x14ac:dyDescent="0.25">
      <c r="A32" s="12" t="s">
        <v>62</v>
      </c>
      <c r="B32" s="12" t="s">
        <v>63</v>
      </c>
      <c r="C32" s="14">
        <v>0</v>
      </c>
      <c r="D32" s="14">
        <v>0</v>
      </c>
    </row>
    <row r="33" spans="1:4" x14ac:dyDescent="0.25">
      <c r="A33" s="12"/>
      <c r="B33" s="12" t="s">
        <v>33</v>
      </c>
      <c r="C33" s="14">
        <v>0</v>
      </c>
      <c r="D33" s="14">
        <v>0</v>
      </c>
    </row>
    <row r="34" spans="1:4" x14ac:dyDescent="0.25">
      <c r="A34" s="12"/>
      <c r="B34" s="12" t="s">
        <v>64</v>
      </c>
      <c r="C34" s="13">
        <f>SUM(C35:C37)</f>
        <v>1.08</v>
      </c>
      <c r="D34" s="13">
        <f>SUM(D35:D37)</f>
        <v>3.99</v>
      </c>
    </row>
    <row r="35" spans="1:4" ht="22.5" x14ac:dyDescent="0.25">
      <c r="A35" s="12" t="s">
        <v>65</v>
      </c>
      <c r="B35" s="12" t="s">
        <v>66</v>
      </c>
      <c r="C35" s="14">
        <v>0</v>
      </c>
      <c r="D35" s="14">
        <v>0</v>
      </c>
    </row>
    <row r="36" spans="1:4" x14ac:dyDescent="0.25">
      <c r="A36" s="12"/>
      <c r="B36" s="12" t="s">
        <v>67</v>
      </c>
      <c r="C36" s="14">
        <v>0</v>
      </c>
      <c r="D36" s="14">
        <v>0</v>
      </c>
    </row>
    <row r="37" spans="1:4" x14ac:dyDescent="0.25">
      <c r="A37" s="12" t="s">
        <v>68</v>
      </c>
      <c r="B37" s="12" t="s">
        <v>69</v>
      </c>
      <c r="C37" s="14">
        <v>1.08</v>
      </c>
      <c r="D37" s="14">
        <v>3.99</v>
      </c>
    </row>
    <row r="38" spans="1:4" ht="45" x14ac:dyDescent="0.25">
      <c r="A38" s="12" t="s">
        <v>70</v>
      </c>
      <c r="B38" s="12" t="s">
        <v>71</v>
      </c>
      <c r="C38" s="14">
        <v>0</v>
      </c>
      <c r="D38" s="14">
        <v>0</v>
      </c>
    </row>
    <row r="39" spans="1:4" ht="45" x14ac:dyDescent="0.25">
      <c r="A39" s="12" t="s">
        <v>72</v>
      </c>
      <c r="B39" s="12" t="s">
        <v>73</v>
      </c>
      <c r="C39" s="14">
        <v>0.15</v>
      </c>
      <c r="D39" s="14">
        <v>0.15</v>
      </c>
    </row>
    <row r="40" spans="1:4" x14ac:dyDescent="0.25">
      <c r="A40" s="12" t="s">
        <v>74</v>
      </c>
      <c r="B40" s="12" t="s">
        <v>75</v>
      </c>
      <c r="C40" s="14">
        <v>0</v>
      </c>
      <c r="D40" s="14">
        <v>0</v>
      </c>
    </row>
    <row r="41" spans="1:4" x14ac:dyDescent="0.25">
      <c r="A41" s="12"/>
      <c r="B41" s="12" t="s">
        <v>76</v>
      </c>
      <c r="C41" s="14">
        <v>11463.41</v>
      </c>
      <c r="D41" s="14">
        <v>4805.97</v>
      </c>
    </row>
    <row r="42" spans="1:4" x14ac:dyDescent="0.25">
      <c r="A42" s="15"/>
      <c r="B42" s="16" t="s">
        <v>77</v>
      </c>
      <c r="C42" s="17">
        <f>ROUND(SUM(C7,C24),2)</f>
        <v>16186.49</v>
      </c>
      <c r="D42" s="17">
        <f>ROUND(SUM(D7,D24),2)</f>
        <v>9704.06</v>
      </c>
    </row>
    <row r="43" spans="1:4" x14ac:dyDescent="0.25">
      <c r="A43" s="10"/>
      <c r="B43" s="10" t="s">
        <v>78</v>
      </c>
      <c r="C43" s="11">
        <f>ROUND(SUM(C44,C54,C55),2)</f>
        <v>15790.03</v>
      </c>
      <c r="D43" s="11">
        <f>ROUND(SUM(D44,D54,D55),2)</f>
        <v>8429.07</v>
      </c>
    </row>
    <row r="44" spans="1:4" x14ac:dyDescent="0.25">
      <c r="A44" s="12"/>
      <c r="B44" s="12" t="s">
        <v>79</v>
      </c>
      <c r="C44" s="13">
        <f>ROUND(SUM(C45:C53),2)</f>
        <v>15761.02</v>
      </c>
      <c r="D44" s="13">
        <f>ROUND(SUM(D45:D53),2)</f>
        <v>8400.06</v>
      </c>
    </row>
    <row r="45" spans="1:4" ht="22.5" x14ac:dyDescent="0.25">
      <c r="A45" s="12" t="s">
        <v>80</v>
      </c>
      <c r="B45" s="12" t="s">
        <v>81</v>
      </c>
      <c r="C45" s="14">
        <v>20796.169999999998</v>
      </c>
      <c r="D45" s="14">
        <v>18567.32</v>
      </c>
    </row>
    <row r="46" spans="1:4" x14ac:dyDescent="0.25">
      <c r="A46" s="12"/>
      <c r="B46" s="12" t="s">
        <v>82</v>
      </c>
      <c r="C46" s="14">
        <v>0</v>
      </c>
      <c r="D46" s="14">
        <v>0</v>
      </c>
    </row>
    <row r="47" spans="1:4" ht="22.5" x14ac:dyDescent="0.25">
      <c r="A47" s="12" t="s">
        <v>83</v>
      </c>
      <c r="B47" s="12" t="s">
        <v>84</v>
      </c>
      <c r="C47" s="14">
        <v>0</v>
      </c>
      <c r="D47" s="14">
        <v>0</v>
      </c>
    </row>
    <row r="48" spans="1:4" x14ac:dyDescent="0.25">
      <c r="A48" s="12" t="s">
        <v>85</v>
      </c>
      <c r="B48" s="12" t="s">
        <v>86</v>
      </c>
      <c r="C48" s="14">
        <v>0</v>
      </c>
      <c r="D48" s="14">
        <v>0</v>
      </c>
    </row>
    <row r="49" spans="1:4" x14ac:dyDescent="0.25">
      <c r="A49" s="12" t="s">
        <v>87</v>
      </c>
      <c r="B49" s="12" t="s">
        <v>88</v>
      </c>
      <c r="C49" s="14">
        <v>0</v>
      </c>
      <c r="D49" s="14">
        <v>0</v>
      </c>
    </row>
    <row r="50" spans="1:4" x14ac:dyDescent="0.25">
      <c r="A50" s="12"/>
      <c r="B50" s="12" t="s">
        <v>89</v>
      </c>
      <c r="C50" s="14">
        <v>0</v>
      </c>
      <c r="D50" s="14">
        <v>0</v>
      </c>
    </row>
    <row r="51" spans="1:4" x14ac:dyDescent="0.25">
      <c r="A51" s="12"/>
      <c r="B51" s="12" t="s">
        <v>90</v>
      </c>
      <c r="C51" s="14">
        <v>-5035.1499999999996</v>
      </c>
      <c r="D51" s="14">
        <v>-10167.26</v>
      </c>
    </row>
    <row r="52" spans="1:4" x14ac:dyDescent="0.25">
      <c r="A52" s="12" t="s">
        <v>91</v>
      </c>
      <c r="B52" s="12" t="s">
        <v>92</v>
      </c>
      <c r="C52" s="14">
        <v>0</v>
      </c>
      <c r="D52" s="14">
        <v>0</v>
      </c>
    </row>
    <row r="53" spans="1:4" x14ac:dyDescent="0.25">
      <c r="A53" s="12"/>
      <c r="B53" s="12" t="s">
        <v>93</v>
      </c>
      <c r="C53" s="14">
        <v>0</v>
      </c>
      <c r="D53" s="14">
        <v>0</v>
      </c>
    </row>
    <row r="54" spans="1:4" x14ac:dyDescent="0.25">
      <c r="A54" s="12" t="s">
        <v>94</v>
      </c>
      <c r="B54" s="12" t="s">
        <v>95</v>
      </c>
      <c r="C54" s="14">
        <v>0</v>
      </c>
      <c r="D54" s="14">
        <v>0</v>
      </c>
    </row>
    <row r="55" spans="1:4" x14ac:dyDescent="0.25">
      <c r="A55" s="12" t="s">
        <v>96</v>
      </c>
      <c r="B55" s="12" t="s">
        <v>97</v>
      </c>
      <c r="C55" s="14">
        <v>29.01</v>
      </c>
      <c r="D55" s="14">
        <v>29.01</v>
      </c>
    </row>
    <row r="56" spans="1:4" x14ac:dyDescent="0.25">
      <c r="A56" s="10"/>
      <c r="B56" s="10" t="s">
        <v>98</v>
      </c>
      <c r="C56" s="11">
        <f>ROUND(SUM(C57,C61,C66,C67,C68,C69,C70),2)</f>
        <v>0</v>
      </c>
      <c r="D56" s="11">
        <f>ROUND(SUM(D57,D61,D66,D67,D68,D69,D70),2)</f>
        <v>0</v>
      </c>
    </row>
    <row r="57" spans="1:4" x14ac:dyDescent="0.25">
      <c r="A57" s="12"/>
      <c r="B57" s="12" t="s">
        <v>99</v>
      </c>
      <c r="C57" s="13">
        <f>ROUND(SUM(C58:C60),2)</f>
        <v>0</v>
      </c>
      <c r="D57" s="13">
        <f>ROUND(SUM(D58:D60),2)</f>
        <v>0</v>
      </c>
    </row>
    <row r="58" spans="1:4" x14ac:dyDescent="0.25">
      <c r="A58" s="12"/>
      <c r="B58" s="12" t="s">
        <v>100</v>
      </c>
      <c r="C58" s="14">
        <v>0</v>
      </c>
      <c r="D58" s="14">
        <v>0</v>
      </c>
    </row>
    <row r="59" spans="1:4" x14ac:dyDescent="0.25">
      <c r="A59" s="12"/>
      <c r="B59" s="12" t="s">
        <v>101</v>
      </c>
      <c r="C59" s="14">
        <v>0</v>
      </c>
      <c r="D59" s="14">
        <v>0</v>
      </c>
    </row>
    <row r="60" spans="1:4" x14ac:dyDescent="0.25">
      <c r="A60" s="12" t="s">
        <v>102</v>
      </c>
      <c r="B60" s="12" t="s">
        <v>103</v>
      </c>
      <c r="C60" s="14">
        <v>0</v>
      </c>
      <c r="D60" s="14">
        <v>0</v>
      </c>
    </row>
    <row r="61" spans="1:4" x14ac:dyDescent="0.25">
      <c r="A61" s="12"/>
      <c r="B61" s="12" t="s">
        <v>104</v>
      </c>
      <c r="C61" s="13">
        <f>ROUND(SUM(C62:C65),2)</f>
        <v>0</v>
      </c>
      <c r="D61" s="13">
        <f>ROUND(SUM(D62:D65),2)</f>
        <v>0</v>
      </c>
    </row>
    <row r="62" spans="1:4" x14ac:dyDescent="0.25">
      <c r="A62" s="12" t="s">
        <v>105</v>
      </c>
      <c r="B62" s="12" t="s">
        <v>106</v>
      </c>
      <c r="C62" s="14">
        <v>0</v>
      </c>
      <c r="D62" s="14">
        <v>0</v>
      </c>
    </row>
    <row r="63" spans="1:4" x14ac:dyDescent="0.25">
      <c r="A63" s="12" t="s">
        <v>107</v>
      </c>
      <c r="B63" s="12" t="s">
        <v>108</v>
      </c>
      <c r="C63" s="14">
        <v>0</v>
      </c>
      <c r="D63" s="14">
        <v>0</v>
      </c>
    </row>
    <row r="64" spans="1:4" x14ac:dyDescent="0.25">
      <c r="A64" s="12" t="s">
        <v>109</v>
      </c>
      <c r="B64" s="12" t="s">
        <v>110</v>
      </c>
      <c r="C64" s="14">
        <v>0</v>
      </c>
      <c r="D64" s="14">
        <v>0</v>
      </c>
    </row>
    <row r="65" spans="1:4" ht="22.5" x14ac:dyDescent="0.25">
      <c r="A65" s="12" t="s">
        <v>111</v>
      </c>
      <c r="B65" s="12" t="s">
        <v>112</v>
      </c>
      <c r="C65" s="14">
        <v>0</v>
      </c>
      <c r="D65" s="14">
        <v>0</v>
      </c>
    </row>
    <row r="66" spans="1:4" ht="22.5" x14ac:dyDescent="0.25">
      <c r="A66" s="12" t="s">
        <v>113</v>
      </c>
      <c r="B66" s="12" t="s">
        <v>114</v>
      </c>
      <c r="C66" s="14">
        <v>0</v>
      </c>
      <c r="D66" s="14">
        <v>0</v>
      </c>
    </row>
    <row r="67" spans="1:4" x14ac:dyDescent="0.25">
      <c r="A67" s="12" t="s">
        <v>115</v>
      </c>
      <c r="B67" s="12" t="s">
        <v>116</v>
      </c>
      <c r="C67" s="14">
        <v>0</v>
      </c>
      <c r="D67" s="14">
        <v>0</v>
      </c>
    </row>
    <row r="68" spans="1:4" x14ac:dyDescent="0.25">
      <c r="A68" s="12" t="s">
        <v>117</v>
      </c>
      <c r="B68" s="12" t="s">
        <v>118</v>
      </c>
      <c r="C68" s="14">
        <v>0</v>
      </c>
      <c r="D68" s="14">
        <v>0</v>
      </c>
    </row>
    <row r="69" spans="1:4" x14ac:dyDescent="0.25">
      <c r="A69" s="12" t="s">
        <v>119</v>
      </c>
      <c r="B69" s="12" t="s">
        <v>120</v>
      </c>
      <c r="C69" s="14">
        <v>0</v>
      </c>
      <c r="D69" s="14">
        <v>0</v>
      </c>
    </row>
    <row r="70" spans="1:4" x14ac:dyDescent="0.25">
      <c r="A70" s="12" t="s">
        <v>121</v>
      </c>
      <c r="B70" s="12" t="s">
        <v>122</v>
      </c>
      <c r="C70" s="14">
        <v>0</v>
      </c>
      <c r="D70" s="14">
        <v>0</v>
      </c>
    </row>
    <row r="71" spans="1:4" x14ac:dyDescent="0.25">
      <c r="A71" s="10"/>
      <c r="B71" s="10" t="s">
        <v>123</v>
      </c>
      <c r="C71" s="11">
        <f>ROUND(SUM(C72,C73,C77,C82,C83,C86,C87),2)</f>
        <v>396.46</v>
      </c>
      <c r="D71" s="11">
        <f>ROUND(SUM(D72,D73,D77,D82,D83,D86,D87),2)</f>
        <v>1274.99</v>
      </c>
    </row>
    <row r="72" spans="1:4" x14ac:dyDescent="0.25">
      <c r="A72" s="12" t="s">
        <v>124</v>
      </c>
      <c r="B72" s="12" t="s">
        <v>125</v>
      </c>
      <c r="C72" s="14">
        <v>0</v>
      </c>
      <c r="D72" s="14">
        <v>0</v>
      </c>
    </row>
    <row r="73" spans="1:4" x14ac:dyDescent="0.25">
      <c r="A73" s="12"/>
      <c r="B73" s="12" t="s">
        <v>126</v>
      </c>
      <c r="C73" s="13">
        <f>ROUND(SUM(C74:C76),2)</f>
        <v>0</v>
      </c>
      <c r="D73" s="13">
        <f>ROUND(SUM(D74:D76),2)</f>
        <v>0</v>
      </c>
    </row>
    <row r="74" spans="1:4" x14ac:dyDescent="0.25">
      <c r="A74" s="12"/>
      <c r="B74" s="12" t="s">
        <v>100</v>
      </c>
      <c r="C74" s="14">
        <v>0</v>
      </c>
      <c r="D74" s="14">
        <v>0</v>
      </c>
    </row>
    <row r="75" spans="1:4" x14ac:dyDescent="0.25">
      <c r="A75" s="12"/>
      <c r="B75" s="12" t="s">
        <v>101</v>
      </c>
      <c r="C75" s="14">
        <v>0</v>
      </c>
      <c r="D75" s="14">
        <v>0</v>
      </c>
    </row>
    <row r="76" spans="1:4" x14ac:dyDescent="0.25">
      <c r="A76" s="12" t="s">
        <v>127</v>
      </c>
      <c r="B76" s="12" t="s">
        <v>103</v>
      </c>
      <c r="C76" s="14">
        <v>0</v>
      </c>
      <c r="D76" s="14">
        <v>0</v>
      </c>
    </row>
    <row r="77" spans="1:4" x14ac:dyDescent="0.25">
      <c r="A77" s="12"/>
      <c r="B77" s="12" t="s">
        <v>128</v>
      </c>
      <c r="C77" s="13">
        <f>ROUND(SUM(C78:C81),2)</f>
        <v>0.68</v>
      </c>
      <c r="D77" s="13">
        <f>ROUND(SUM(D78:D81),2)</f>
        <v>0.56999999999999995</v>
      </c>
    </row>
    <row r="78" spans="1:4" x14ac:dyDescent="0.25">
      <c r="A78" s="12" t="s">
        <v>129</v>
      </c>
      <c r="B78" s="12" t="s">
        <v>106</v>
      </c>
      <c r="C78" s="14">
        <v>0</v>
      </c>
      <c r="D78" s="14">
        <v>0</v>
      </c>
    </row>
    <row r="79" spans="1:4" x14ac:dyDescent="0.25">
      <c r="A79" s="12" t="s">
        <v>130</v>
      </c>
      <c r="B79" s="12" t="s">
        <v>108</v>
      </c>
      <c r="C79" s="14">
        <v>0</v>
      </c>
      <c r="D79" s="14">
        <v>0</v>
      </c>
    </row>
    <row r="80" spans="1:4" x14ac:dyDescent="0.25">
      <c r="A80" s="12" t="s">
        <v>131</v>
      </c>
      <c r="B80" s="12" t="s">
        <v>110</v>
      </c>
      <c r="C80" s="14">
        <v>0</v>
      </c>
      <c r="D80" s="14">
        <v>0</v>
      </c>
    </row>
    <row r="81" spans="1:4" ht="45" x14ac:dyDescent="0.25">
      <c r="A81" s="12" t="s">
        <v>132</v>
      </c>
      <c r="B81" s="12" t="s">
        <v>133</v>
      </c>
      <c r="C81" s="14">
        <v>0.68</v>
      </c>
      <c r="D81" s="14">
        <v>0.56999999999999995</v>
      </c>
    </row>
    <row r="82" spans="1:4" ht="22.5" x14ac:dyDescent="0.25">
      <c r="A82" s="12" t="s">
        <v>134</v>
      </c>
      <c r="B82" s="12" t="s">
        <v>135</v>
      </c>
      <c r="C82" s="14">
        <v>0</v>
      </c>
      <c r="D82" s="14">
        <v>0</v>
      </c>
    </row>
    <row r="83" spans="1:4" x14ac:dyDescent="0.25">
      <c r="A83" s="12"/>
      <c r="B83" s="12" t="s">
        <v>136</v>
      </c>
      <c r="C83" s="13">
        <f>ROUND(SUM(C84:C85),2)</f>
        <v>395.78</v>
      </c>
      <c r="D83" s="13">
        <f>ROUND(SUM(D84:D85),2)</f>
        <v>1274.42</v>
      </c>
    </row>
    <row r="84" spans="1:4" x14ac:dyDescent="0.25">
      <c r="A84" s="12" t="s">
        <v>137</v>
      </c>
      <c r="B84" s="12" t="s">
        <v>138</v>
      </c>
      <c r="C84" s="14">
        <v>0</v>
      </c>
      <c r="D84" s="14">
        <v>0</v>
      </c>
    </row>
    <row r="85" spans="1:4" x14ac:dyDescent="0.25">
      <c r="A85" s="12" t="s">
        <v>139</v>
      </c>
      <c r="B85" s="12" t="s">
        <v>140</v>
      </c>
      <c r="C85" s="14">
        <v>395.78</v>
      </c>
      <c r="D85" s="14">
        <v>1274.42</v>
      </c>
    </row>
    <row r="86" spans="1:4" x14ac:dyDescent="0.25">
      <c r="A86" s="12" t="s">
        <v>141</v>
      </c>
      <c r="B86" s="12" t="s">
        <v>142</v>
      </c>
      <c r="C86" s="14">
        <v>0</v>
      </c>
      <c r="D86" s="14">
        <v>0</v>
      </c>
    </row>
    <row r="87" spans="1:4" x14ac:dyDescent="0.25">
      <c r="A87" s="18" t="s">
        <v>143</v>
      </c>
      <c r="B87" s="18" t="s">
        <v>144</v>
      </c>
      <c r="C87" s="14">
        <v>0</v>
      </c>
      <c r="D87" s="14">
        <v>0</v>
      </c>
    </row>
    <row r="88" spans="1:4" x14ac:dyDescent="0.25">
      <c r="A88" s="19"/>
      <c r="B88" s="20" t="s">
        <v>145</v>
      </c>
      <c r="C88" s="21">
        <f>ROUND(SUM(C71,C56,C43),2)</f>
        <v>16186.49</v>
      </c>
      <c r="D88" s="21">
        <f>ROUND(SUM(D71,D56,D43),2)</f>
        <v>9704.06</v>
      </c>
    </row>
  </sheetData>
  <mergeCells count="4">
    <mergeCell ref="A1:D1"/>
    <mergeCell ref="A2:D2"/>
    <mergeCell ref="A3:D3"/>
    <mergeCell ref="A4:D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88"/>
  <sheetViews>
    <sheetView workbookViewId="0">
      <selection sqref="A1:D1"/>
    </sheetView>
  </sheetViews>
  <sheetFormatPr baseColWidth="10" defaultColWidth="8.85546875" defaultRowHeight="15" x14ac:dyDescent="0.25"/>
  <cols>
    <col min="1" max="1" width="40.5703125" customWidth="1" collapsed="1"/>
    <col min="2" max="2" width="85.5703125" customWidth="1" collapsed="1"/>
    <col min="3" max="4" width="16.5703125" customWidth="1" collapsed="1"/>
  </cols>
  <sheetData>
    <row r="1" spans="1:4" s="8" customFormat="1" ht="39.75" customHeight="1" thickBot="1" x14ac:dyDescent="0.3">
      <c r="A1" s="46" t="s">
        <v>20</v>
      </c>
      <c r="B1" s="47"/>
      <c r="C1" s="47"/>
      <c r="D1" s="48"/>
    </row>
    <row r="2" spans="1:4" s="8" customFormat="1" ht="19.5" customHeight="1" thickBot="1" x14ac:dyDescent="0.3">
      <c r="A2" s="49"/>
      <c r="B2" s="50"/>
      <c r="C2" s="50"/>
      <c r="D2" s="51"/>
    </row>
    <row r="3" spans="1:4" s="8" customFormat="1" ht="19.5" customHeight="1" thickBot="1" x14ac:dyDescent="0.3">
      <c r="A3" s="52"/>
      <c r="B3" s="53"/>
      <c r="C3" s="53"/>
      <c r="D3" s="53"/>
    </row>
    <row r="4" spans="1:4" ht="19.5" customHeight="1" thickBot="1" x14ac:dyDescent="0.3">
      <c r="A4" s="54" t="s">
        <v>21</v>
      </c>
      <c r="B4" s="54"/>
      <c r="C4" s="54"/>
      <c r="D4" s="54"/>
    </row>
    <row r="5" spans="1:4" ht="15.75" thickBot="1" x14ac:dyDescent="0.3">
      <c r="A5" s="9" t="s">
        <v>22</v>
      </c>
      <c r="B5" s="9" t="s">
        <v>23</v>
      </c>
      <c r="C5" s="9" t="s">
        <v>22</v>
      </c>
      <c r="D5" s="9" t="s">
        <v>22</v>
      </c>
    </row>
    <row r="6" spans="1:4" ht="15.75" thickBot="1" x14ac:dyDescent="0.3">
      <c r="A6" s="9" t="s">
        <v>22</v>
      </c>
      <c r="B6" s="9" t="s">
        <v>24</v>
      </c>
      <c r="C6" s="9" t="s">
        <v>25</v>
      </c>
      <c r="D6" s="9" t="s">
        <v>26</v>
      </c>
    </row>
    <row r="7" spans="1:4" x14ac:dyDescent="0.25">
      <c r="A7" s="10"/>
      <c r="B7" s="10" t="s">
        <v>27</v>
      </c>
      <c r="C7" s="11">
        <f>ROUND(C8+C13+C17+C20+C21+C22+C23,2)</f>
        <v>227660</v>
      </c>
      <c r="D7" s="11">
        <f>ROUND(D8+D13+D17+D20+D21+D22+D23,2)</f>
        <v>253873</v>
      </c>
    </row>
    <row r="8" spans="1:4" x14ac:dyDescent="0.25">
      <c r="A8" s="12"/>
      <c r="B8" s="12" t="s">
        <v>28</v>
      </c>
      <c r="C8" s="13">
        <f>SUM(C9:C12)</f>
        <v>118529</v>
      </c>
      <c r="D8" s="13">
        <f>SUM(D9:D12)</f>
        <v>133872</v>
      </c>
    </row>
    <row r="9" spans="1:4" x14ac:dyDescent="0.25">
      <c r="A9" s="12" t="s">
        <v>29</v>
      </c>
      <c r="B9" s="12" t="s">
        <v>30</v>
      </c>
      <c r="C9" s="14"/>
      <c r="D9" s="14"/>
    </row>
    <row r="10" spans="1:4" x14ac:dyDescent="0.25">
      <c r="A10" s="12" t="s">
        <v>31</v>
      </c>
      <c r="B10" s="12" t="s">
        <v>32</v>
      </c>
      <c r="C10" s="14">
        <v>81518</v>
      </c>
      <c r="D10" s="14">
        <v>89017</v>
      </c>
    </row>
    <row r="11" spans="1:4" x14ac:dyDescent="0.25">
      <c r="A11" s="12"/>
      <c r="B11" s="12" t="s">
        <v>33</v>
      </c>
      <c r="C11" s="14"/>
      <c r="D11" s="14"/>
    </row>
    <row r="12" spans="1:4" ht="22.5" x14ac:dyDescent="0.25">
      <c r="A12" s="12" t="s">
        <v>34</v>
      </c>
      <c r="B12" s="12" t="s">
        <v>35</v>
      </c>
      <c r="C12" s="14">
        <v>37011</v>
      </c>
      <c r="D12" s="14">
        <v>44855</v>
      </c>
    </row>
    <row r="13" spans="1:4" x14ac:dyDescent="0.25">
      <c r="A13" s="12"/>
      <c r="B13" s="12" t="s">
        <v>36</v>
      </c>
      <c r="C13" s="13">
        <f>SUM(C14:C16)</f>
        <v>109131</v>
      </c>
      <c r="D13" s="13">
        <f>SUM(D14:D16)</f>
        <v>119933</v>
      </c>
    </row>
    <row r="14" spans="1:4" x14ac:dyDescent="0.25">
      <c r="A14" s="12" t="s">
        <v>37</v>
      </c>
      <c r="B14" s="12" t="s">
        <v>38</v>
      </c>
      <c r="C14" s="14"/>
      <c r="D14" s="14"/>
    </row>
    <row r="15" spans="1:4" x14ac:dyDescent="0.25">
      <c r="A15" s="12"/>
      <c r="B15" s="12" t="s">
        <v>33</v>
      </c>
      <c r="C15" s="14"/>
      <c r="D15" s="14"/>
    </row>
    <row r="16" spans="1:4" ht="45" x14ac:dyDescent="0.25">
      <c r="A16" s="12" t="s">
        <v>39</v>
      </c>
      <c r="B16" s="12" t="s">
        <v>40</v>
      </c>
      <c r="C16" s="14">
        <v>109131</v>
      </c>
      <c r="D16" s="14">
        <v>119933</v>
      </c>
    </row>
    <row r="17" spans="1:4" x14ac:dyDescent="0.25">
      <c r="A17" s="12"/>
      <c r="B17" s="12" t="s">
        <v>41</v>
      </c>
      <c r="C17" s="13">
        <f>SUM(C18:C19)</f>
        <v>0</v>
      </c>
      <c r="D17" s="13">
        <f>SUM(D18:D19)</f>
        <v>0</v>
      </c>
    </row>
    <row r="18" spans="1:4" x14ac:dyDescent="0.25">
      <c r="A18" s="12" t="s">
        <v>42</v>
      </c>
      <c r="B18" s="12" t="s">
        <v>38</v>
      </c>
      <c r="C18" s="14"/>
      <c r="D18" s="14"/>
    </row>
    <row r="19" spans="1:4" x14ac:dyDescent="0.25">
      <c r="A19" s="12" t="s">
        <v>43</v>
      </c>
      <c r="B19" s="12" t="s">
        <v>44</v>
      </c>
      <c r="C19" s="14"/>
      <c r="D19" s="14"/>
    </row>
    <row r="20" spans="1:4" ht="33.75" x14ac:dyDescent="0.25">
      <c r="A20" s="12" t="s">
        <v>45</v>
      </c>
      <c r="B20" s="12" t="s">
        <v>46</v>
      </c>
      <c r="C20" s="14"/>
      <c r="D20" s="14"/>
    </row>
    <row r="21" spans="1:4" ht="33.75" x14ac:dyDescent="0.25">
      <c r="A21" s="12" t="s">
        <v>47</v>
      </c>
      <c r="B21" s="12" t="s">
        <v>48</v>
      </c>
      <c r="C21" s="14"/>
      <c r="D21" s="14">
        <v>68</v>
      </c>
    </row>
    <row r="22" spans="1:4" x14ac:dyDescent="0.25">
      <c r="A22" s="12"/>
      <c r="B22" s="12" t="s">
        <v>49</v>
      </c>
      <c r="C22" s="14"/>
      <c r="D22" s="14"/>
    </row>
    <row r="23" spans="1:4" x14ac:dyDescent="0.25">
      <c r="A23" s="12" t="s">
        <v>50</v>
      </c>
      <c r="B23" s="12" t="s">
        <v>51</v>
      </c>
      <c r="C23" s="14"/>
      <c r="D23" s="14"/>
    </row>
    <row r="24" spans="1:4" x14ac:dyDescent="0.25">
      <c r="A24" s="10"/>
      <c r="B24" s="10" t="s">
        <v>52</v>
      </c>
      <c r="C24" s="11">
        <f>ROUND(C25+C31+C34+C38+C39+C40+C41,2)</f>
        <v>194090</v>
      </c>
      <c r="D24" s="11">
        <f>ROUND(D25+D31+D34+D38+D39+D40+D41,2)</f>
        <v>149651</v>
      </c>
    </row>
    <row r="25" spans="1:4" x14ac:dyDescent="0.25">
      <c r="A25" s="12"/>
      <c r="B25" s="12" t="s">
        <v>53</v>
      </c>
      <c r="C25" s="13">
        <f>SUM(C26:C30)</f>
        <v>0</v>
      </c>
      <c r="D25" s="13">
        <f>SUM(D26:D30)</f>
        <v>0</v>
      </c>
    </row>
    <row r="26" spans="1:4" x14ac:dyDescent="0.25">
      <c r="A26" s="12"/>
      <c r="B26" s="12" t="s">
        <v>54</v>
      </c>
      <c r="C26" s="14"/>
      <c r="D26" s="14"/>
    </row>
    <row r="27" spans="1:4" x14ac:dyDescent="0.25">
      <c r="A27" s="12" t="s">
        <v>55</v>
      </c>
      <c r="B27" s="12" t="s">
        <v>38</v>
      </c>
      <c r="C27" s="14"/>
      <c r="D27" s="14"/>
    </row>
    <row r="28" spans="1:4" x14ac:dyDescent="0.25">
      <c r="A28" s="12" t="s">
        <v>55</v>
      </c>
      <c r="B28" s="12" t="s">
        <v>56</v>
      </c>
      <c r="C28" s="14"/>
      <c r="D28" s="14"/>
    </row>
    <row r="29" spans="1:4" x14ac:dyDescent="0.25">
      <c r="A29" s="12" t="s">
        <v>57</v>
      </c>
      <c r="B29" s="12" t="s">
        <v>58</v>
      </c>
      <c r="C29" s="14"/>
      <c r="D29" s="14"/>
    </row>
    <row r="30" spans="1:4" x14ac:dyDescent="0.25">
      <c r="A30" s="12" t="s">
        <v>59</v>
      </c>
      <c r="B30" s="12" t="s">
        <v>60</v>
      </c>
      <c r="C30" s="14"/>
      <c r="D30" s="14"/>
    </row>
    <row r="31" spans="1:4" x14ac:dyDescent="0.25">
      <c r="A31" s="12"/>
      <c r="B31" s="12" t="s">
        <v>61</v>
      </c>
      <c r="C31" s="13">
        <f>SUM(C32:C33)</f>
        <v>148</v>
      </c>
      <c r="D31" s="13">
        <f>SUM(D32:D33)</f>
        <v>133</v>
      </c>
    </row>
    <row r="32" spans="1:4" x14ac:dyDescent="0.25">
      <c r="A32" s="12" t="s">
        <v>62</v>
      </c>
      <c r="B32" s="12" t="s">
        <v>63</v>
      </c>
      <c r="C32" s="14">
        <v>148</v>
      </c>
      <c r="D32" s="14">
        <v>133</v>
      </c>
    </row>
    <row r="33" spans="1:4" x14ac:dyDescent="0.25">
      <c r="A33" s="12"/>
      <c r="B33" s="12" t="s">
        <v>33</v>
      </c>
      <c r="C33" s="14"/>
      <c r="D33" s="14"/>
    </row>
    <row r="34" spans="1:4" x14ac:dyDescent="0.25">
      <c r="A34" s="12"/>
      <c r="B34" s="12" t="s">
        <v>64</v>
      </c>
      <c r="C34" s="13">
        <f>SUM(C35:C37)</f>
        <v>85405</v>
      </c>
      <c r="D34" s="13">
        <f>SUM(D35:D37)</f>
        <v>80162</v>
      </c>
    </row>
    <row r="35" spans="1:4" ht="22.5" x14ac:dyDescent="0.25">
      <c r="A35" s="12" t="s">
        <v>65</v>
      </c>
      <c r="B35" s="12" t="s">
        <v>66</v>
      </c>
      <c r="C35" s="14">
        <v>-1</v>
      </c>
      <c r="D35" s="14">
        <v>1</v>
      </c>
    </row>
    <row r="36" spans="1:4" x14ac:dyDescent="0.25">
      <c r="A36" s="12"/>
      <c r="B36" s="12" t="s">
        <v>67</v>
      </c>
      <c r="C36" s="14"/>
      <c r="D36" s="14"/>
    </row>
    <row r="37" spans="1:4" x14ac:dyDescent="0.25">
      <c r="A37" s="12" t="s">
        <v>68</v>
      </c>
      <c r="B37" s="12" t="s">
        <v>69</v>
      </c>
      <c r="C37" s="14">
        <v>85406</v>
      </c>
      <c r="D37" s="14">
        <v>80161</v>
      </c>
    </row>
    <row r="38" spans="1:4" ht="45" x14ac:dyDescent="0.25">
      <c r="A38" s="12" t="s">
        <v>70</v>
      </c>
      <c r="B38" s="12" t="s">
        <v>71</v>
      </c>
      <c r="C38" s="14"/>
      <c r="D38" s="14"/>
    </row>
    <row r="39" spans="1:4" ht="45" x14ac:dyDescent="0.25">
      <c r="A39" s="12" t="s">
        <v>72</v>
      </c>
      <c r="B39" s="12" t="s">
        <v>73</v>
      </c>
      <c r="C39" s="14">
        <v>50000</v>
      </c>
      <c r="D39" s="14">
        <v>109</v>
      </c>
    </row>
    <row r="40" spans="1:4" x14ac:dyDescent="0.25">
      <c r="A40" s="12" t="s">
        <v>74</v>
      </c>
      <c r="B40" s="12" t="s">
        <v>75</v>
      </c>
      <c r="C40" s="14">
        <v>82</v>
      </c>
      <c r="D40" s="14">
        <v>100</v>
      </c>
    </row>
    <row r="41" spans="1:4" x14ac:dyDescent="0.25">
      <c r="A41" s="12"/>
      <c r="B41" s="12" t="s">
        <v>76</v>
      </c>
      <c r="C41" s="14">
        <v>58455</v>
      </c>
      <c r="D41" s="14">
        <v>69147</v>
      </c>
    </row>
    <row r="42" spans="1:4" x14ac:dyDescent="0.25">
      <c r="A42" s="15"/>
      <c r="B42" s="16" t="s">
        <v>77</v>
      </c>
      <c r="C42" s="17">
        <f>ROUND(C7+C24,2)</f>
        <v>421750</v>
      </c>
      <c r="D42" s="17">
        <f>ROUND(D7+D24,2)</f>
        <v>403524</v>
      </c>
    </row>
    <row r="43" spans="1:4" x14ac:dyDescent="0.25">
      <c r="A43" s="10"/>
      <c r="B43" s="10" t="s">
        <v>78</v>
      </c>
      <c r="C43" s="11">
        <f>ROUND(C44+C54+C55,2)</f>
        <v>381672</v>
      </c>
      <c r="D43" s="11">
        <f>ROUND(D44+D54+D55,2)</f>
        <v>352752</v>
      </c>
    </row>
    <row r="44" spans="1:4" x14ac:dyDescent="0.25">
      <c r="A44" s="12"/>
      <c r="B44" s="12" t="s">
        <v>79</v>
      </c>
      <c r="C44" s="13">
        <f>SUM(C45:C53)</f>
        <v>372707</v>
      </c>
      <c r="D44" s="13">
        <f>SUM(D45:D53)</f>
        <v>344207</v>
      </c>
    </row>
    <row r="45" spans="1:4" ht="22.5" x14ac:dyDescent="0.25">
      <c r="A45" s="12" t="s">
        <v>80</v>
      </c>
      <c r="B45" s="12" t="s">
        <v>81</v>
      </c>
      <c r="C45" s="14">
        <v>700</v>
      </c>
      <c r="D45" s="14">
        <v>700</v>
      </c>
    </row>
    <row r="46" spans="1:4" x14ac:dyDescent="0.25">
      <c r="A46" s="12"/>
      <c r="B46" s="12" t="s">
        <v>82</v>
      </c>
      <c r="C46" s="14"/>
      <c r="D46" s="14"/>
    </row>
    <row r="47" spans="1:4" ht="22.5" x14ac:dyDescent="0.25">
      <c r="A47" s="12" t="s">
        <v>83</v>
      </c>
      <c r="B47" s="12" t="s">
        <v>84</v>
      </c>
      <c r="C47" s="14"/>
      <c r="D47" s="14"/>
    </row>
    <row r="48" spans="1:4" x14ac:dyDescent="0.25">
      <c r="A48" s="12" t="s">
        <v>85</v>
      </c>
      <c r="B48" s="12" t="s">
        <v>86</v>
      </c>
      <c r="C48" s="14"/>
      <c r="D48" s="14"/>
    </row>
    <row r="49" spans="1:4" x14ac:dyDescent="0.25">
      <c r="A49" s="12" t="s">
        <v>87</v>
      </c>
      <c r="B49" s="12" t="s">
        <v>88</v>
      </c>
      <c r="C49" s="14">
        <v>-561013</v>
      </c>
      <c r="D49" s="14">
        <v>-260762</v>
      </c>
    </row>
    <row r="50" spans="1:4" x14ac:dyDescent="0.25">
      <c r="A50" s="12"/>
      <c r="B50" s="12" t="s">
        <v>89</v>
      </c>
      <c r="C50" s="14">
        <v>1074583</v>
      </c>
      <c r="D50" s="14">
        <v>904520</v>
      </c>
    </row>
    <row r="51" spans="1:4" x14ac:dyDescent="0.25">
      <c r="A51" s="12"/>
      <c r="B51" s="12" t="s">
        <v>90</v>
      </c>
      <c r="C51" s="14">
        <v>-141563</v>
      </c>
      <c r="D51" s="14">
        <v>-300251</v>
      </c>
    </row>
    <row r="52" spans="1:4" x14ac:dyDescent="0.25">
      <c r="A52" s="12" t="s">
        <v>91</v>
      </c>
      <c r="B52" s="12" t="s">
        <v>92</v>
      </c>
      <c r="C52" s="14"/>
      <c r="D52" s="14"/>
    </row>
    <row r="53" spans="1:4" x14ac:dyDescent="0.25">
      <c r="A53" s="12"/>
      <c r="B53" s="12" t="s">
        <v>93</v>
      </c>
      <c r="C53" s="14"/>
      <c r="D53" s="14"/>
    </row>
    <row r="54" spans="1:4" x14ac:dyDescent="0.25">
      <c r="A54" s="12" t="s">
        <v>94</v>
      </c>
      <c r="B54" s="12" t="s">
        <v>95</v>
      </c>
      <c r="C54" s="14"/>
      <c r="D54" s="14"/>
    </row>
    <row r="55" spans="1:4" x14ac:dyDescent="0.25">
      <c r="A55" s="12" t="s">
        <v>96</v>
      </c>
      <c r="B55" s="12" t="s">
        <v>97</v>
      </c>
      <c r="C55" s="14">
        <v>8965</v>
      </c>
      <c r="D55" s="14">
        <v>8545</v>
      </c>
    </row>
    <row r="56" spans="1:4" x14ac:dyDescent="0.25">
      <c r="A56" s="10"/>
      <c r="B56" s="10" t="s">
        <v>98</v>
      </c>
      <c r="C56" s="11">
        <f>ROUND(C57+C61+C66+C67+C68+C69+C70,2)</f>
        <v>579</v>
      </c>
      <c r="D56" s="11">
        <f>ROUND(D57+D61+D66+D67+D68+D69+D70,2)</f>
        <v>1373</v>
      </c>
    </row>
    <row r="57" spans="1:4" x14ac:dyDescent="0.25">
      <c r="A57" s="12"/>
      <c r="B57" s="12" t="s">
        <v>99</v>
      </c>
      <c r="C57" s="13">
        <f>SUM(C58:C60)</f>
        <v>579</v>
      </c>
      <c r="D57" s="13">
        <f>SUM(D58:D60)</f>
        <v>1373</v>
      </c>
    </row>
    <row r="58" spans="1:4" x14ac:dyDescent="0.25">
      <c r="A58" s="12"/>
      <c r="B58" s="12" t="s">
        <v>100</v>
      </c>
      <c r="C58" s="14">
        <v>579</v>
      </c>
      <c r="D58" s="14">
        <v>1373</v>
      </c>
    </row>
    <row r="59" spans="1:4" x14ac:dyDescent="0.25">
      <c r="A59" s="12"/>
      <c r="B59" s="12" t="s">
        <v>101</v>
      </c>
      <c r="C59" s="14"/>
      <c r="D59" s="14"/>
    </row>
    <row r="60" spans="1:4" x14ac:dyDescent="0.25">
      <c r="A60" s="12" t="s">
        <v>102</v>
      </c>
      <c r="B60" s="12" t="s">
        <v>103</v>
      </c>
      <c r="C60" s="14"/>
      <c r="D60" s="14"/>
    </row>
    <row r="61" spans="1:4" x14ac:dyDescent="0.25">
      <c r="A61" s="12"/>
      <c r="B61" s="12" t="s">
        <v>104</v>
      </c>
      <c r="C61" s="13">
        <f>SUM(C62:C65)</f>
        <v>0</v>
      </c>
      <c r="D61" s="13">
        <f>SUM(D62:D65)</f>
        <v>0</v>
      </c>
    </row>
    <row r="62" spans="1:4" x14ac:dyDescent="0.25">
      <c r="A62" s="12" t="s">
        <v>105</v>
      </c>
      <c r="B62" s="12" t="s">
        <v>106</v>
      </c>
      <c r="C62" s="14"/>
      <c r="D62" s="14"/>
    </row>
    <row r="63" spans="1:4" x14ac:dyDescent="0.25">
      <c r="A63" s="12" t="s">
        <v>107</v>
      </c>
      <c r="B63" s="12" t="s">
        <v>108</v>
      </c>
      <c r="C63" s="14"/>
      <c r="D63" s="14"/>
    </row>
    <row r="64" spans="1:4" x14ac:dyDescent="0.25">
      <c r="A64" s="12" t="s">
        <v>109</v>
      </c>
      <c r="B64" s="12" t="s">
        <v>110</v>
      </c>
      <c r="C64" s="14"/>
      <c r="D64" s="14"/>
    </row>
    <row r="65" spans="1:4" ht="22.5" x14ac:dyDescent="0.25">
      <c r="A65" s="12" t="s">
        <v>111</v>
      </c>
      <c r="B65" s="12" t="s">
        <v>112</v>
      </c>
      <c r="C65" s="14"/>
      <c r="D65" s="14"/>
    </row>
    <row r="66" spans="1:4" ht="22.5" x14ac:dyDescent="0.25">
      <c r="A66" s="12" t="s">
        <v>113</v>
      </c>
      <c r="B66" s="12" t="s">
        <v>114</v>
      </c>
      <c r="C66" s="14"/>
      <c r="D66" s="14"/>
    </row>
    <row r="67" spans="1:4" x14ac:dyDescent="0.25">
      <c r="A67" s="12" t="s">
        <v>115</v>
      </c>
      <c r="B67" s="12" t="s">
        <v>116</v>
      </c>
      <c r="C67" s="14"/>
      <c r="D67" s="14"/>
    </row>
    <row r="68" spans="1:4" x14ac:dyDescent="0.25">
      <c r="A68" s="12" t="s">
        <v>117</v>
      </c>
      <c r="B68" s="12" t="s">
        <v>118</v>
      </c>
      <c r="C68" s="14"/>
      <c r="D68" s="14"/>
    </row>
    <row r="69" spans="1:4" x14ac:dyDescent="0.25">
      <c r="A69" s="12" t="s">
        <v>119</v>
      </c>
      <c r="B69" s="12" t="s">
        <v>120</v>
      </c>
      <c r="C69" s="14"/>
      <c r="D69" s="14"/>
    </row>
    <row r="70" spans="1:4" x14ac:dyDescent="0.25">
      <c r="A70" s="12" t="s">
        <v>121</v>
      </c>
      <c r="B70" s="12" t="s">
        <v>122</v>
      </c>
      <c r="C70" s="14"/>
      <c r="D70" s="14"/>
    </row>
    <row r="71" spans="1:4" x14ac:dyDescent="0.25">
      <c r="A71" s="10"/>
      <c r="B71" s="10" t="s">
        <v>123</v>
      </c>
      <c r="C71" s="11">
        <f>ROUND(C72+C73+C77+C82+C83+C86+C87,2)</f>
        <v>39499</v>
      </c>
      <c r="D71" s="11">
        <f>ROUND(D72+D73+D77+D82+D83+D86+D87,2)</f>
        <v>49399</v>
      </c>
    </row>
    <row r="72" spans="1:4" x14ac:dyDescent="0.25">
      <c r="A72" s="12" t="s">
        <v>124</v>
      </c>
      <c r="B72" s="12" t="s">
        <v>125</v>
      </c>
      <c r="C72" s="14"/>
      <c r="D72" s="14"/>
    </row>
    <row r="73" spans="1:4" x14ac:dyDescent="0.25">
      <c r="A73" s="12"/>
      <c r="B73" s="12" t="s">
        <v>126</v>
      </c>
      <c r="C73" s="13">
        <f>SUM(C74:C76)</f>
        <v>0</v>
      </c>
      <c r="D73" s="13">
        <f>SUM(D74:D76)</f>
        <v>0</v>
      </c>
    </row>
    <row r="74" spans="1:4" x14ac:dyDescent="0.25">
      <c r="A74" s="12"/>
      <c r="B74" s="12" t="s">
        <v>100</v>
      </c>
      <c r="C74" s="14"/>
      <c r="D74" s="14"/>
    </row>
    <row r="75" spans="1:4" x14ac:dyDescent="0.25">
      <c r="A75" s="12"/>
      <c r="B75" s="12" t="s">
        <v>101</v>
      </c>
      <c r="C75" s="14"/>
      <c r="D75" s="14"/>
    </row>
    <row r="76" spans="1:4" x14ac:dyDescent="0.25">
      <c r="A76" s="12" t="s">
        <v>127</v>
      </c>
      <c r="B76" s="12" t="s">
        <v>103</v>
      </c>
      <c r="C76" s="14"/>
      <c r="D76" s="14"/>
    </row>
    <row r="77" spans="1:4" x14ac:dyDescent="0.25">
      <c r="A77" s="12"/>
      <c r="B77" s="12" t="s">
        <v>128</v>
      </c>
      <c r="C77" s="13">
        <f>SUM(C78:C81)</f>
        <v>0</v>
      </c>
      <c r="D77" s="13">
        <f>SUM(D78:D81)</f>
        <v>0</v>
      </c>
    </row>
    <row r="78" spans="1:4" x14ac:dyDescent="0.25">
      <c r="A78" s="12" t="s">
        <v>129</v>
      </c>
      <c r="B78" s="12" t="s">
        <v>106</v>
      </c>
      <c r="C78" s="14"/>
      <c r="D78" s="14"/>
    </row>
    <row r="79" spans="1:4" x14ac:dyDescent="0.25">
      <c r="A79" s="12" t="s">
        <v>130</v>
      </c>
      <c r="B79" s="12" t="s">
        <v>108</v>
      </c>
      <c r="C79" s="14"/>
      <c r="D79" s="14"/>
    </row>
    <row r="80" spans="1:4" x14ac:dyDescent="0.25">
      <c r="A80" s="12" t="s">
        <v>131</v>
      </c>
      <c r="B80" s="12" t="s">
        <v>110</v>
      </c>
      <c r="C80" s="14"/>
      <c r="D80" s="14"/>
    </row>
    <row r="81" spans="1:4" ht="45" x14ac:dyDescent="0.25">
      <c r="A81" s="12" t="s">
        <v>132</v>
      </c>
      <c r="B81" s="12" t="s">
        <v>133</v>
      </c>
      <c r="C81" s="14"/>
      <c r="D81" s="14"/>
    </row>
    <row r="82" spans="1:4" ht="22.5" x14ac:dyDescent="0.25">
      <c r="A82" s="12" t="s">
        <v>134</v>
      </c>
      <c r="B82" s="12" t="s">
        <v>135</v>
      </c>
      <c r="C82" s="14"/>
      <c r="D82" s="14"/>
    </row>
    <row r="83" spans="1:4" x14ac:dyDescent="0.25">
      <c r="A83" s="12"/>
      <c r="B83" s="12" t="s">
        <v>136</v>
      </c>
      <c r="C83" s="13">
        <f>SUM(C84:C85)</f>
        <v>39499</v>
      </c>
      <c r="D83" s="13">
        <f>SUM(D84:D85)</f>
        <v>49399</v>
      </c>
    </row>
    <row r="84" spans="1:4" x14ac:dyDescent="0.25">
      <c r="A84" s="12" t="s">
        <v>137</v>
      </c>
      <c r="B84" s="12" t="s">
        <v>138</v>
      </c>
      <c r="C84" s="14">
        <v>33232</v>
      </c>
      <c r="D84" s="14">
        <v>46387</v>
      </c>
    </row>
    <row r="85" spans="1:4" x14ac:dyDescent="0.25">
      <c r="A85" s="12" t="s">
        <v>139</v>
      </c>
      <c r="B85" s="12" t="s">
        <v>140</v>
      </c>
      <c r="C85" s="14">
        <v>6267</v>
      </c>
      <c r="D85" s="14">
        <v>3012</v>
      </c>
    </row>
    <row r="86" spans="1:4" x14ac:dyDescent="0.25">
      <c r="A86" s="12" t="s">
        <v>141</v>
      </c>
      <c r="B86" s="12" t="s">
        <v>142</v>
      </c>
      <c r="C86" s="14"/>
      <c r="D86" s="14"/>
    </row>
    <row r="87" spans="1:4" x14ac:dyDescent="0.25">
      <c r="A87" s="18" t="s">
        <v>143</v>
      </c>
      <c r="B87" s="18" t="s">
        <v>144</v>
      </c>
      <c r="C87" s="14"/>
      <c r="D87" s="14"/>
    </row>
    <row r="88" spans="1:4" x14ac:dyDescent="0.25">
      <c r="A88" s="19"/>
      <c r="B88" s="20" t="s">
        <v>145</v>
      </c>
      <c r="C88" s="21">
        <f>ROUND(C71+C56+C43,2)</f>
        <v>421750</v>
      </c>
      <c r="D88" s="21">
        <f>ROUND(D71+D56+D43,2)</f>
        <v>403524</v>
      </c>
    </row>
  </sheetData>
  <mergeCells count="4">
    <mergeCell ref="A1:D1"/>
    <mergeCell ref="A2:D2"/>
    <mergeCell ref="A3:D3"/>
    <mergeCell ref="A4:D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66"/>
  <sheetViews>
    <sheetView workbookViewId="0">
      <selection sqref="A1:D1"/>
    </sheetView>
  </sheetViews>
  <sheetFormatPr baseColWidth="10" defaultRowHeight="15" x14ac:dyDescent="0.25"/>
  <cols>
    <col min="1" max="1" width="49" customWidth="1"/>
    <col min="2" max="2" width="85.7109375" bestFit="1" customWidth="1"/>
    <col min="3" max="3" width="20.7109375" customWidth="1"/>
    <col min="4" max="4" width="21.28515625" customWidth="1"/>
    <col min="5" max="5" width="28.5703125" bestFit="1" customWidth="1"/>
    <col min="6" max="6" width="85.7109375" bestFit="1" customWidth="1"/>
    <col min="7" max="8" width="15.28515625" bestFit="1" customWidth="1"/>
  </cols>
  <sheetData>
    <row r="1" spans="1:4" ht="12.75" customHeight="1" thickBot="1" x14ac:dyDescent="0.3">
      <c r="A1" s="55" t="s">
        <v>21</v>
      </c>
      <c r="B1" s="55"/>
      <c r="C1" s="55"/>
      <c r="D1" s="55"/>
    </row>
    <row r="2" spans="1:4" ht="20.25" thickBot="1" x14ac:dyDescent="0.3">
      <c r="A2" s="22" t="s">
        <v>146</v>
      </c>
      <c r="B2" s="23" t="s">
        <v>147</v>
      </c>
      <c r="C2" s="22"/>
      <c r="D2" s="22"/>
    </row>
    <row r="3" spans="1:4" ht="15.75" thickBot="1" x14ac:dyDescent="0.3">
      <c r="A3" s="22" t="s">
        <v>146</v>
      </c>
      <c r="B3" s="22" t="s">
        <v>148</v>
      </c>
      <c r="C3" s="22" t="s">
        <v>25</v>
      </c>
      <c r="D3" s="22" t="s">
        <v>26</v>
      </c>
    </row>
    <row r="4" spans="1:4" ht="18.75" customHeight="1" thickBot="1" x14ac:dyDescent="0.3">
      <c r="A4" s="25" t="s">
        <v>146</v>
      </c>
      <c r="B4" s="25" t="s">
        <v>149</v>
      </c>
      <c r="C4" s="26">
        <f>SUM(C5:C11)</f>
        <v>115</v>
      </c>
      <c r="D4" s="26">
        <f>SUM(D5:D11)</f>
        <v>115</v>
      </c>
    </row>
    <row r="5" spans="1:4" ht="34.5" thickBot="1" x14ac:dyDescent="0.3">
      <c r="A5" s="27" t="s">
        <v>150</v>
      </c>
      <c r="B5" s="27" t="s">
        <v>28</v>
      </c>
      <c r="C5" s="28">
        <v>2</v>
      </c>
      <c r="D5" s="28">
        <v>2</v>
      </c>
    </row>
    <row r="6" spans="1:4" ht="45.75" thickBot="1" x14ac:dyDescent="0.3">
      <c r="A6" s="27" t="s">
        <v>151</v>
      </c>
      <c r="B6" s="27" t="s">
        <v>36</v>
      </c>
      <c r="C6" s="28"/>
      <c r="D6" s="28"/>
    </row>
    <row r="7" spans="1:4" ht="15.75" thickBot="1" x14ac:dyDescent="0.3">
      <c r="A7" s="27" t="s">
        <v>152</v>
      </c>
      <c r="B7" s="27" t="s">
        <v>41</v>
      </c>
      <c r="C7" s="28"/>
      <c r="D7" s="28"/>
    </row>
    <row r="8" spans="1:4" ht="29.25" customHeight="1" thickBot="1" x14ac:dyDescent="0.3">
      <c r="A8" s="27" t="s">
        <v>45</v>
      </c>
      <c r="B8" s="27" t="s">
        <v>46</v>
      </c>
      <c r="C8" s="28"/>
      <c r="D8" s="28"/>
    </row>
    <row r="9" spans="1:4" ht="35.25" customHeight="1" thickBot="1" x14ac:dyDescent="0.3">
      <c r="A9" s="27" t="s">
        <v>47</v>
      </c>
      <c r="B9" s="27" t="s">
        <v>48</v>
      </c>
      <c r="C9" s="28"/>
      <c r="D9" s="28"/>
    </row>
    <row r="10" spans="1:4" ht="15.75" thickBot="1" x14ac:dyDescent="0.3">
      <c r="A10" s="27"/>
      <c r="B10" s="27" t="s">
        <v>49</v>
      </c>
      <c r="C10" s="28">
        <v>113</v>
      </c>
      <c r="D10" s="28">
        <v>113</v>
      </c>
    </row>
    <row r="11" spans="1:4" ht="15.75" thickBot="1" x14ac:dyDescent="0.3">
      <c r="A11" s="27" t="s">
        <v>153</v>
      </c>
      <c r="B11" s="27" t="s">
        <v>51</v>
      </c>
      <c r="C11" s="28"/>
      <c r="D11" s="28"/>
    </row>
    <row r="12" spans="1:4" ht="15.75" thickBot="1" x14ac:dyDescent="0.3">
      <c r="A12" s="25" t="s">
        <v>146</v>
      </c>
      <c r="B12" s="25" t="s">
        <v>154</v>
      </c>
      <c r="C12" s="26">
        <f>SUM(C13:C15,C19:C22)</f>
        <v>2373</v>
      </c>
      <c r="D12" s="26">
        <f>SUM(D13:D15,D19:D22)</f>
        <v>1862</v>
      </c>
    </row>
    <row r="13" spans="1:4" ht="23.25" thickBot="1" x14ac:dyDescent="0.3">
      <c r="A13" s="27" t="s">
        <v>155</v>
      </c>
      <c r="B13" s="27" t="s">
        <v>53</v>
      </c>
      <c r="C13" s="28"/>
      <c r="D13" s="28"/>
    </row>
    <row r="14" spans="1:4" ht="15.75" thickBot="1" x14ac:dyDescent="0.3">
      <c r="A14" s="27" t="s">
        <v>62</v>
      </c>
      <c r="B14" s="27" t="s">
        <v>61</v>
      </c>
      <c r="C14" s="28">
        <v>22</v>
      </c>
      <c r="D14" s="28">
        <v>26</v>
      </c>
    </row>
    <row r="15" spans="1:4" ht="15.75" thickBot="1" x14ac:dyDescent="0.3">
      <c r="A15" s="27"/>
      <c r="B15" s="27" t="s">
        <v>64</v>
      </c>
      <c r="C15" s="28">
        <f>SUM(C16:C18)</f>
        <v>127</v>
      </c>
      <c r="D15" s="28">
        <f>SUM(D16:D18)</f>
        <v>189</v>
      </c>
    </row>
    <row r="16" spans="1:4" ht="24" customHeight="1" thickBot="1" x14ac:dyDescent="0.3">
      <c r="A16" s="27" t="s">
        <v>156</v>
      </c>
      <c r="B16" s="27" t="s">
        <v>157</v>
      </c>
      <c r="C16" s="28">
        <v>4</v>
      </c>
      <c r="D16" s="28">
        <v>55</v>
      </c>
    </row>
    <row r="17" spans="1:4" ht="15.75" thickBot="1" x14ac:dyDescent="0.3">
      <c r="A17" s="27"/>
      <c r="B17" s="27" t="s">
        <v>158</v>
      </c>
      <c r="C17" s="28"/>
      <c r="D17" s="28"/>
    </row>
    <row r="18" spans="1:4" ht="15.75" thickBot="1" x14ac:dyDescent="0.3">
      <c r="A18" s="27" t="s">
        <v>68</v>
      </c>
      <c r="B18" s="27" t="s">
        <v>159</v>
      </c>
      <c r="C18" s="28">
        <v>123</v>
      </c>
      <c r="D18" s="28">
        <v>134</v>
      </c>
    </row>
    <row r="19" spans="1:4" ht="46.5" customHeight="1" thickBot="1" x14ac:dyDescent="0.3">
      <c r="A19" s="27" t="s">
        <v>70</v>
      </c>
      <c r="B19" s="27" t="s">
        <v>71</v>
      </c>
      <c r="C19" s="28"/>
      <c r="D19" s="28"/>
    </row>
    <row r="20" spans="1:4" ht="52.5" customHeight="1" thickBot="1" x14ac:dyDescent="0.3">
      <c r="A20" s="27" t="s">
        <v>72</v>
      </c>
      <c r="B20" s="27" t="s">
        <v>73</v>
      </c>
      <c r="C20" s="28">
        <v>920</v>
      </c>
      <c r="D20" s="28">
        <v>770</v>
      </c>
    </row>
    <row r="21" spans="1:4" ht="15.75" thickBot="1" x14ac:dyDescent="0.3">
      <c r="A21" s="27" t="s">
        <v>74</v>
      </c>
      <c r="B21" s="27" t="s">
        <v>75</v>
      </c>
      <c r="C21" s="28">
        <v>3</v>
      </c>
      <c r="D21" s="28">
        <v>4</v>
      </c>
    </row>
    <row r="22" spans="1:4" ht="15.75" thickBot="1" x14ac:dyDescent="0.3">
      <c r="A22" s="27"/>
      <c r="B22" s="27" t="s">
        <v>76</v>
      </c>
      <c r="C22" s="28">
        <v>1301</v>
      </c>
      <c r="D22" s="28">
        <v>873</v>
      </c>
    </row>
    <row r="23" spans="1:4" ht="25.5" customHeight="1" thickBot="1" x14ac:dyDescent="0.3">
      <c r="A23" s="29"/>
      <c r="B23" s="29" t="s">
        <v>77</v>
      </c>
      <c r="C23" s="30">
        <f>C4+C12</f>
        <v>2488</v>
      </c>
      <c r="D23" s="30">
        <f>D4+D12</f>
        <v>1977</v>
      </c>
    </row>
    <row r="24" spans="1:4" ht="15.75" thickBot="1" x14ac:dyDescent="0.3">
      <c r="A24" s="25" t="s">
        <v>146</v>
      </c>
      <c r="B24" s="25" t="s">
        <v>160</v>
      </c>
      <c r="C24" s="26">
        <f>C25+C35+C36</f>
        <v>1845</v>
      </c>
      <c r="D24" s="26">
        <f>D25+D35+D36</f>
        <v>925</v>
      </c>
    </row>
    <row r="25" spans="1:4" ht="15.75" thickBot="1" x14ac:dyDescent="0.3">
      <c r="A25" s="27"/>
      <c r="B25" s="27" t="s">
        <v>79</v>
      </c>
      <c r="C25" s="28">
        <f>SUM(C26:C34)</f>
        <v>1845</v>
      </c>
      <c r="D25" s="28">
        <f>SUM(D26:D34)</f>
        <v>925</v>
      </c>
    </row>
    <row r="26" spans="1:4" ht="15.75" thickBot="1" x14ac:dyDescent="0.3">
      <c r="A26" s="27" t="s">
        <v>161</v>
      </c>
      <c r="B26" s="27" t="s">
        <v>162</v>
      </c>
      <c r="C26" s="28">
        <v>503</v>
      </c>
      <c r="D26" s="28">
        <v>503</v>
      </c>
    </row>
    <row r="27" spans="1:4" ht="15.75" thickBot="1" x14ac:dyDescent="0.3">
      <c r="A27" s="27"/>
      <c r="B27" s="27" t="s">
        <v>163</v>
      </c>
      <c r="C27" s="28"/>
      <c r="D27" s="28"/>
    </row>
    <row r="28" spans="1:4" ht="15.75" thickBot="1" x14ac:dyDescent="0.3">
      <c r="A28" s="27" t="s">
        <v>164</v>
      </c>
      <c r="B28" s="27" t="s">
        <v>165</v>
      </c>
      <c r="C28" s="28">
        <v>389</v>
      </c>
      <c r="D28" s="28">
        <v>380</v>
      </c>
    </row>
    <row r="29" spans="1:4" ht="15.75" thickBot="1" x14ac:dyDescent="0.3">
      <c r="A29" s="27" t="s">
        <v>85</v>
      </c>
      <c r="B29" s="27" t="s">
        <v>166</v>
      </c>
      <c r="C29" s="28"/>
      <c r="D29" s="28"/>
    </row>
    <row r="30" spans="1:4" ht="15.75" thickBot="1" x14ac:dyDescent="0.3">
      <c r="A30" s="27" t="s">
        <v>87</v>
      </c>
      <c r="B30" s="27" t="s">
        <v>167</v>
      </c>
      <c r="C30" s="28"/>
      <c r="D30" s="28"/>
    </row>
    <row r="31" spans="1:4" ht="15.75" thickBot="1" x14ac:dyDescent="0.3">
      <c r="A31" s="27"/>
      <c r="B31" s="27" t="s">
        <v>168</v>
      </c>
      <c r="C31" s="28"/>
      <c r="D31" s="28"/>
    </row>
    <row r="32" spans="1:4" ht="15.75" thickBot="1" x14ac:dyDescent="0.3">
      <c r="A32" s="27"/>
      <c r="B32" s="27" t="s">
        <v>169</v>
      </c>
      <c r="C32" s="28">
        <v>953</v>
      </c>
      <c r="D32" s="28">
        <v>42</v>
      </c>
    </row>
    <row r="33" spans="1:4" ht="15.75" thickBot="1" x14ac:dyDescent="0.3">
      <c r="A33" s="27" t="s">
        <v>91</v>
      </c>
      <c r="B33" s="27" t="s">
        <v>170</v>
      </c>
      <c r="C33" s="28"/>
      <c r="D33" s="28"/>
    </row>
    <row r="34" spans="1:4" ht="15.75" thickBot="1" x14ac:dyDescent="0.3">
      <c r="A34" s="27"/>
      <c r="B34" s="27" t="s">
        <v>171</v>
      </c>
      <c r="C34" s="28"/>
      <c r="D34" s="28"/>
    </row>
    <row r="35" spans="1:4" ht="15.75" thickBot="1" x14ac:dyDescent="0.3">
      <c r="A35" s="27" t="s">
        <v>94</v>
      </c>
      <c r="B35" s="27" t="s">
        <v>95</v>
      </c>
      <c r="C35" s="28"/>
      <c r="D35" s="28"/>
    </row>
    <row r="36" spans="1:4" ht="15.75" thickBot="1" x14ac:dyDescent="0.3">
      <c r="A36" s="27" t="s">
        <v>96</v>
      </c>
      <c r="B36" s="27" t="s">
        <v>97</v>
      </c>
      <c r="C36" s="28"/>
      <c r="D36" s="28"/>
    </row>
    <row r="37" spans="1:4" ht="15.75" thickBot="1" x14ac:dyDescent="0.3">
      <c r="A37" s="25" t="s">
        <v>146</v>
      </c>
      <c r="B37" s="25" t="s">
        <v>172</v>
      </c>
      <c r="C37" s="26">
        <f>SUM(C38:C39,C44:C48)</f>
        <v>0</v>
      </c>
      <c r="D37" s="26">
        <f>SUM(D38:D39,D44:D48)</f>
        <v>0</v>
      </c>
    </row>
    <row r="38" spans="1:4" ht="15.75" thickBot="1" x14ac:dyDescent="0.3">
      <c r="A38" s="27" t="s">
        <v>102</v>
      </c>
      <c r="B38" s="27" t="s">
        <v>99</v>
      </c>
      <c r="C38" s="28"/>
      <c r="D38" s="28"/>
    </row>
    <row r="39" spans="1:4" ht="15.75" thickBot="1" x14ac:dyDescent="0.3">
      <c r="A39" s="27"/>
      <c r="B39" s="27" t="s">
        <v>104</v>
      </c>
      <c r="C39" s="28">
        <f>SUM(C40:C43)</f>
        <v>0</v>
      </c>
      <c r="D39" s="28">
        <f>SUM(D40:D43)</f>
        <v>0</v>
      </c>
    </row>
    <row r="40" spans="1:4" ht="15.75" thickBot="1" x14ac:dyDescent="0.3">
      <c r="A40" s="27" t="s">
        <v>105</v>
      </c>
      <c r="B40" s="27" t="s">
        <v>173</v>
      </c>
      <c r="C40" s="28"/>
      <c r="D40" s="28"/>
    </row>
    <row r="41" spans="1:4" ht="15.75" thickBot="1" x14ac:dyDescent="0.3">
      <c r="A41" s="27" t="s">
        <v>107</v>
      </c>
      <c r="B41" s="27" t="s">
        <v>174</v>
      </c>
      <c r="C41" s="28"/>
      <c r="D41" s="28"/>
    </row>
    <row r="42" spans="1:4" ht="15.75" thickBot="1" x14ac:dyDescent="0.3">
      <c r="A42" s="27" t="s">
        <v>109</v>
      </c>
      <c r="B42" s="27" t="s">
        <v>175</v>
      </c>
      <c r="C42" s="28"/>
      <c r="D42" s="28"/>
    </row>
    <row r="43" spans="1:4" ht="18" customHeight="1" thickBot="1" x14ac:dyDescent="0.3">
      <c r="A43" s="27" t="s">
        <v>111</v>
      </c>
      <c r="B43" s="27" t="s">
        <v>176</v>
      </c>
      <c r="C43" s="28"/>
      <c r="D43" s="28"/>
    </row>
    <row r="44" spans="1:4" ht="15.75" thickBot="1" x14ac:dyDescent="0.3">
      <c r="A44" s="27" t="s">
        <v>113</v>
      </c>
      <c r="B44" s="27" t="s">
        <v>114</v>
      </c>
      <c r="C44" s="28"/>
      <c r="D44" s="28"/>
    </row>
    <row r="45" spans="1:4" ht="15.75" thickBot="1" x14ac:dyDescent="0.3">
      <c r="A45" s="27" t="s">
        <v>115</v>
      </c>
      <c r="B45" s="27" t="s">
        <v>116</v>
      </c>
      <c r="C45" s="28"/>
      <c r="D45" s="28"/>
    </row>
    <row r="46" spans="1:4" ht="15.75" thickBot="1" x14ac:dyDescent="0.3">
      <c r="A46" s="27" t="s">
        <v>117</v>
      </c>
      <c r="B46" s="27" t="s">
        <v>118</v>
      </c>
      <c r="C46" s="28"/>
      <c r="D46" s="28"/>
    </row>
    <row r="47" spans="1:4" ht="15.75" thickBot="1" x14ac:dyDescent="0.3">
      <c r="A47" s="27" t="s">
        <v>177</v>
      </c>
      <c r="B47" s="27" t="s">
        <v>120</v>
      </c>
      <c r="C47" s="28"/>
      <c r="D47" s="28"/>
    </row>
    <row r="48" spans="1:4" ht="15.75" thickBot="1" x14ac:dyDescent="0.3">
      <c r="A48" s="27" t="s">
        <v>178</v>
      </c>
      <c r="B48" s="27" t="s">
        <v>122</v>
      </c>
      <c r="C48" s="28"/>
      <c r="D48" s="28"/>
    </row>
    <row r="49" spans="1:4" ht="15.75" thickBot="1" x14ac:dyDescent="0.3">
      <c r="A49" s="25" t="s">
        <v>146</v>
      </c>
      <c r="B49" s="25" t="s">
        <v>179</v>
      </c>
      <c r="C49" s="26">
        <f>SUM(C50:C52,C57:C58,C61:C62)</f>
        <v>643</v>
      </c>
      <c r="D49" s="26">
        <f>SUM(D50:D52,D57:D58,D61:D62)</f>
        <v>1052</v>
      </c>
    </row>
    <row r="50" spans="1:4" ht="15.75" thickBot="1" x14ac:dyDescent="0.3">
      <c r="A50" s="27" t="s">
        <v>124</v>
      </c>
      <c r="B50" s="27" t="s">
        <v>125</v>
      </c>
      <c r="C50" s="28"/>
      <c r="D50" s="28"/>
    </row>
    <row r="51" spans="1:4" ht="15.75" thickBot="1" x14ac:dyDescent="0.3">
      <c r="A51" s="27" t="s">
        <v>127</v>
      </c>
      <c r="B51" s="27" t="s">
        <v>126</v>
      </c>
      <c r="C51" s="28"/>
      <c r="D51" s="28"/>
    </row>
    <row r="52" spans="1:4" ht="15.75" thickBot="1" x14ac:dyDescent="0.3">
      <c r="A52" s="27"/>
      <c r="B52" s="27" t="s">
        <v>128</v>
      </c>
      <c r="C52" s="28">
        <f>SUM(C53:C56)</f>
        <v>35</v>
      </c>
      <c r="D52" s="28">
        <f>SUM(D53:D56)</f>
        <v>1</v>
      </c>
    </row>
    <row r="53" spans="1:4" ht="15.75" thickBot="1" x14ac:dyDescent="0.3">
      <c r="A53" s="27" t="s">
        <v>129</v>
      </c>
      <c r="B53" s="27" t="s">
        <v>173</v>
      </c>
      <c r="C53" s="28"/>
      <c r="D53" s="28"/>
    </row>
    <row r="54" spans="1:4" ht="15.75" thickBot="1" x14ac:dyDescent="0.3">
      <c r="A54" s="27" t="s">
        <v>130</v>
      </c>
      <c r="B54" s="27" t="s">
        <v>174</v>
      </c>
      <c r="C54" s="28"/>
      <c r="D54" s="28"/>
    </row>
    <row r="55" spans="1:4" ht="15.75" thickBot="1" x14ac:dyDescent="0.3">
      <c r="A55" s="27" t="s">
        <v>131</v>
      </c>
      <c r="B55" s="27" t="s">
        <v>175</v>
      </c>
      <c r="C55" s="28"/>
      <c r="D55" s="28"/>
    </row>
    <row r="56" spans="1:4" ht="42" customHeight="1" thickBot="1" x14ac:dyDescent="0.3">
      <c r="A56" s="27" t="s">
        <v>132</v>
      </c>
      <c r="B56" s="27" t="s">
        <v>180</v>
      </c>
      <c r="C56" s="28">
        <v>35</v>
      </c>
      <c r="D56" s="28">
        <v>1</v>
      </c>
    </row>
    <row r="57" spans="1:4" ht="31.5" customHeight="1" thickBot="1" x14ac:dyDescent="0.3">
      <c r="A57" s="27" t="s">
        <v>134</v>
      </c>
      <c r="B57" s="27" t="s">
        <v>135</v>
      </c>
      <c r="C57" s="28"/>
      <c r="D57" s="28"/>
    </row>
    <row r="58" spans="1:4" ht="15.75" thickBot="1" x14ac:dyDescent="0.3">
      <c r="A58" s="27"/>
      <c r="B58" s="27" t="s">
        <v>136</v>
      </c>
      <c r="C58" s="28">
        <f>SUM(C59:C60)</f>
        <v>117</v>
      </c>
      <c r="D58" s="28">
        <f>SUM(D59:D60)</f>
        <v>358</v>
      </c>
    </row>
    <row r="59" spans="1:4" ht="15.75" thickBot="1" x14ac:dyDescent="0.3">
      <c r="A59" s="27" t="s">
        <v>137</v>
      </c>
      <c r="B59" s="27" t="s">
        <v>181</v>
      </c>
      <c r="C59" s="28">
        <v>25</v>
      </c>
      <c r="D59" s="28">
        <v>3</v>
      </c>
    </row>
    <row r="60" spans="1:4" ht="15.75" thickBot="1" x14ac:dyDescent="0.3">
      <c r="A60" s="27" t="s">
        <v>139</v>
      </c>
      <c r="B60" s="27" t="s">
        <v>182</v>
      </c>
      <c r="C60" s="28">
        <v>92</v>
      </c>
      <c r="D60" s="28">
        <v>355</v>
      </c>
    </row>
    <row r="61" spans="1:4" ht="15.75" thickBot="1" x14ac:dyDescent="0.3">
      <c r="A61" s="27" t="s">
        <v>141</v>
      </c>
      <c r="B61" s="27" t="s">
        <v>142</v>
      </c>
      <c r="C61" s="28">
        <v>491</v>
      </c>
      <c r="D61" s="28">
        <v>693</v>
      </c>
    </row>
    <row r="62" spans="1:4" ht="15.75" thickBot="1" x14ac:dyDescent="0.3">
      <c r="A62" s="27" t="s">
        <v>183</v>
      </c>
      <c r="B62" s="27" t="s">
        <v>144</v>
      </c>
      <c r="C62" s="28"/>
      <c r="D62" s="28"/>
    </row>
    <row r="63" spans="1:4" ht="23.25" customHeight="1" thickBot="1" x14ac:dyDescent="0.3">
      <c r="A63" s="29"/>
      <c r="B63" s="29" t="s">
        <v>145</v>
      </c>
      <c r="C63" s="30">
        <f>C24+C37+C49</f>
        <v>2488</v>
      </c>
      <c r="D63" s="30">
        <f>D24+D37+D49</f>
        <v>1977</v>
      </c>
    </row>
    <row r="66" spans="1:1" x14ac:dyDescent="0.25">
      <c r="A66" s="31" t="s">
        <v>184</v>
      </c>
    </row>
  </sheetData>
  <mergeCells count="1">
    <mergeCell ref="A1:D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66"/>
  <sheetViews>
    <sheetView workbookViewId="0">
      <selection sqref="A1:D1"/>
    </sheetView>
  </sheetViews>
  <sheetFormatPr baseColWidth="10" defaultRowHeight="15" x14ac:dyDescent="0.25"/>
  <cols>
    <col min="1" max="1" width="49" customWidth="1"/>
    <col min="2" max="2" width="85.7109375" bestFit="1" customWidth="1"/>
    <col min="3" max="3" width="20.7109375" customWidth="1"/>
    <col min="4" max="4" width="21.28515625" customWidth="1"/>
    <col min="5" max="5" width="28.5703125" bestFit="1" customWidth="1"/>
    <col min="6" max="6" width="85.7109375" bestFit="1" customWidth="1"/>
    <col min="7" max="8" width="15.28515625" bestFit="1" customWidth="1"/>
  </cols>
  <sheetData>
    <row r="1" spans="1:4" ht="12.75" customHeight="1" thickBot="1" x14ac:dyDescent="0.3">
      <c r="A1" s="55" t="s">
        <v>21</v>
      </c>
      <c r="B1" s="55"/>
      <c r="C1" s="55"/>
      <c r="D1" s="55"/>
    </row>
    <row r="2" spans="1:4" ht="20.25" thickBot="1" x14ac:dyDescent="0.3">
      <c r="A2" s="22" t="s">
        <v>146</v>
      </c>
      <c r="B2" s="23" t="s">
        <v>147</v>
      </c>
      <c r="C2" s="22"/>
      <c r="D2" s="22"/>
    </row>
    <row r="3" spans="1:4" ht="15.75" thickBot="1" x14ac:dyDescent="0.3">
      <c r="A3" s="22" t="s">
        <v>146</v>
      </c>
      <c r="B3" s="22" t="s">
        <v>148</v>
      </c>
      <c r="C3" s="22" t="s">
        <v>185</v>
      </c>
      <c r="D3" s="22" t="s">
        <v>186</v>
      </c>
    </row>
    <row r="4" spans="1:4" ht="18.75" customHeight="1" thickBot="1" x14ac:dyDescent="0.3">
      <c r="A4" s="25" t="s">
        <v>146</v>
      </c>
      <c r="B4" s="25" t="s">
        <v>149</v>
      </c>
      <c r="C4" s="26">
        <f>SUM(C5:C11)</f>
        <v>2335563</v>
      </c>
      <c r="D4" s="26">
        <f>SUM(D5:D11)</f>
        <v>2341110</v>
      </c>
    </row>
    <row r="5" spans="1:4" ht="34.5" thickBot="1" x14ac:dyDescent="0.3">
      <c r="A5" s="27" t="s">
        <v>150</v>
      </c>
      <c r="B5" s="27" t="s">
        <v>28</v>
      </c>
      <c r="C5" s="28"/>
      <c r="D5" s="28"/>
    </row>
    <row r="6" spans="1:4" ht="45.75" thickBot="1" x14ac:dyDescent="0.3">
      <c r="A6" s="27" t="s">
        <v>151</v>
      </c>
      <c r="B6" s="27" t="s">
        <v>36</v>
      </c>
      <c r="C6" s="28">
        <v>2555</v>
      </c>
      <c r="D6" s="28">
        <v>2379</v>
      </c>
    </row>
    <row r="7" spans="1:4" ht="15.75" thickBot="1" x14ac:dyDescent="0.3">
      <c r="A7" s="27" t="s">
        <v>152</v>
      </c>
      <c r="B7" s="27" t="s">
        <v>41</v>
      </c>
      <c r="C7" s="28">
        <v>36311</v>
      </c>
      <c r="D7" s="28">
        <v>37037</v>
      </c>
    </row>
    <row r="8" spans="1:4" ht="29.25" customHeight="1" thickBot="1" x14ac:dyDescent="0.3">
      <c r="A8" s="27" t="s">
        <v>45</v>
      </c>
      <c r="B8" s="27" t="s">
        <v>46</v>
      </c>
      <c r="C8" s="28">
        <v>2295683</v>
      </c>
      <c r="D8" s="28">
        <v>2300683</v>
      </c>
    </row>
    <row r="9" spans="1:4" ht="35.25" customHeight="1" thickBot="1" x14ac:dyDescent="0.3">
      <c r="A9" s="27" t="s">
        <v>47</v>
      </c>
      <c r="B9" s="27" t="s">
        <v>48</v>
      </c>
      <c r="C9" s="28">
        <v>40</v>
      </c>
      <c r="D9" s="28">
        <v>40</v>
      </c>
    </row>
    <row r="10" spans="1:4" ht="15.75" thickBot="1" x14ac:dyDescent="0.3">
      <c r="A10" s="27"/>
      <c r="B10" s="27" t="s">
        <v>49</v>
      </c>
      <c r="C10" s="28">
        <v>333</v>
      </c>
      <c r="D10" s="28">
        <v>351</v>
      </c>
    </row>
    <row r="11" spans="1:4" ht="15.75" thickBot="1" x14ac:dyDescent="0.3">
      <c r="A11" s="27" t="s">
        <v>153</v>
      </c>
      <c r="B11" s="27" t="s">
        <v>51</v>
      </c>
      <c r="C11" s="28">
        <v>641</v>
      </c>
      <c r="D11" s="28">
        <v>620</v>
      </c>
    </row>
    <row r="12" spans="1:4" ht="15.75" thickBot="1" x14ac:dyDescent="0.3">
      <c r="A12" s="25" t="s">
        <v>146</v>
      </c>
      <c r="B12" s="25" t="s">
        <v>154</v>
      </c>
      <c r="C12" s="26">
        <f>SUM(C13:C15,C19:C22)</f>
        <v>85583</v>
      </c>
      <c r="D12" s="26">
        <f>SUM(D13:D15,D19:D22)</f>
        <v>67627</v>
      </c>
    </row>
    <row r="13" spans="1:4" ht="23.25" thickBot="1" x14ac:dyDescent="0.3">
      <c r="A13" s="27" t="s">
        <v>155</v>
      </c>
      <c r="B13" s="27" t="s">
        <v>53</v>
      </c>
      <c r="C13" s="28"/>
      <c r="D13" s="28"/>
    </row>
    <row r="14" spans="1:4" ht="15.75" thickBot="1" x14ac:dyDescent="0.3">
      <c r="A14" s="27" t="s">
        <v>62</v>
      </c>
      <c r="B14" s="27" t="s">
        <v>61</v>
      </c>
      <c r="C14" s="28">
        <v>990</v>
      </c>
      <c r="D14" s="28">
        <v>888</v>
      </c>
    </row>
    <row r="15" spans="1:4" ht="15.75" thickBot="1" x14ac:dyDescent="0.3">
      <c r="A15" s="27"/>
      <c r="B15" s="27" t="s">
        <v>64</v>
      </c>
      <c r="C15" s="28">
        <f>SUM(C16:C18)</f>
        <v>12497</v>
      </c>
      <c r="D15" s="28">
        <f>SUM(D16:D18)</f>
        <v>8602</v>
      </c>
    </row>
    <row r="16" spans="1:4" ht="24" customHeight="1" thickBot="1" x14ac:dyDescent="0.3">
      <c r="A16" s="27" t="s">
        <v>156</v>
      </c>
      <c r="B16" s="27" t="s">
        <v>157</v>
      </c>
      <c r="C16" s="28">
        <v>142</v>
      </c>
      <c r="D16" s="28">
        <v>143</v>
      </c>
    </row>
    <row r="17" spans="1:4" ht="15.75" thickBot="1" x14ac:dyDescent="0.3">
      <c r="A17" s="27"/>
      <c r="B17" s="27" t="s">
        <v>158</v>
      </c>
      <c r="C17" s="28"/>
      <c r="D17" s="28"/>
    </row>
    <row r="18" spans="1:4" ht="15.75" thickBot="1" x14ac:dyDescent="0.3">
      <c r="A18" s="27" t="s">
        <v>68</v>
      </c>
      <c r="B18" s="27" t="s">
        <v>159</v>
      </c>
      <c r="C18" s="28">
        <v>12355</v>
      </c>
      <c r="D18" s="28">
        <v>8459</v>
      </c>
    </row>
    <row r="19" spans="1:4" ht="46.5" customHeight="1" thickBot="1" x14ac:dyDescent="0.3">
      <c r="A19" s="27" t="s">
        <v>70</v>
      </c>
      <c r="B19" s="27" t="s">
        <v>71</v>
      </c>
      <c r="C19" s="28">
        <v>36590</v>
      </c>
      <c r="D19" s="28">
        <v>19649</v>
      </c>
    </row>
    <row r="20" spans="1:4" ht="52.5" customHeight="1" thickBot="1" x14ac:dyDescent="0.3">
      <c r="A20" s="27" t="s">
        <v>72</v>
      </c>
      <c r="B20" s="27" t="s">
        <v>73</v>
      </c>
      <c r="C20" s="28">
        <v>10</v>
      </c>
      <c r="D20" s="28">
        <v>10</v>
      </c>
    </row>
    <row r="21" spans="1:4" ht="15.75" thickBot="1" x14ac:dyDescent="0.3">
      <c r="A21" s="27" t="s">
        <v>74</v>
      </c>
      <c r="B21" s="27" t="s">
        <v>75</v>
      </c>
      <c r="C21" s="28">
        <v>28</v>
      </c>
      <c r="D21" s="28">
        <v>64</v>
      </c>
    </row>
    <row r="22" spans="1:4" ht="15.75" thickBot="1" x14ac:dyDescent="0.3">
      <c r="A22" s="27"/>
      <c r="B22" s="27" t="s">
        <v>76</v>
      </c>
      <c r="C22" s="28">
        <v>35468</v>
      </c>
      <c r="D22" s="28">
        <v>38414</v>
      </c>
    </row>
    <row r="23" spans="1:4" ht="25.5" customHeight="1" thickBot="1" x14ac:dyDescent="0.3">
      <c r="A23" s="29"/>
      <c r="B23" s="29" t="s">
        <v>77</v>
      </c>
      <c r="C23" s="30">
        <f>C4+C12</f>
        <v>2421146</v>
      </c>
      <c r="D23" s="30">
        <f>D4+D12</f>
        <v>2408737</v>
      </c>
    </row>
    <row r="24" spans="1:4" ht="15.75" thickBot="1" x14ac:dyDescent="0.3">
      <c r="A24" s="25" t="s">
        <v>146</v>
      </c>
      <c r="B24" s="25" t="s">
        <v>160</v>
      </c>
      <c r="C24" s="26">
        <f>C25+C35+C36</f>
        <v>2231837</v>
      </c>
      <c r="D24" s="26">
        <f>D25+D35+D36</f>
        <v>2213804</v>
      </c>
    </row>
    <row r="25" spans="1:4" ht="15.75" thickBot="1" x14ac:dyDescent="0.3">
      <c r="A25" s="27"/>
      <c r="B25" s="27" t="s">
        <v>79</v>
      </c>
      <c r="C25" s="28">
        <f>SUM(C26:C34)</f>
        <v>2231523</v>
      </c>
      <c r="D25" s="28">
        <f>SUM(D26:D34)</f>
        <v>2213490</v>
      </c>
    </row>
    <row r="26" spans="1:4" ht="15.75" thickBot="1" x14ac:dyDescent="0.3">
      <c r="A26" s="27" t="s">
        <v>161</v>
      </c>
      <c r="B26" s="27" t="s">
        <v>162</v>
      </c>
      <c r="C26" s="28">
        <v>1335451</v>
      </c>
      <c r="D26" s="28">
        <v>1324871</v>
      </c>
    </row>
    <row r="27" spans="1:4" ht="15.75" thickBot="1" x14ac:dyDescent="0.3">
      <c r="A27" s="27"/>
      <c r="B27" s="27" t="s">
        <v>163</v>
      </c>
      <c r="C27" s="28"/>
      <c r="D27" s="28"/>
    </row>
    <row r="28" spans="1:4" ht="15.75" thickBot="1" x14ac:dyDescent="0.3">
      <c r="A28" s="27" t="s">
        <v>164</v>
      </c>
      <c r="B28" s="27" t="s">
        <v>165</v>
      </c>
      <c r="C28" s="28">
        <v>875953</v>
      </c>
      <c r="D28" s="28">
        <v>875953</v>
      </c>
    </row>
    <row r="29" spans="1:4" ht="15.75" thickBot="1" x14ac:dyDescent="0.3">
      <c r="A29" s="27" t="s">
        <v>85</v>
      </c>
      <c r="B29" s="27" t="s">
        <v>166</v>
      </c>
      <c r="C29" s="28"/>
      <c r="D29" s="28"/>
    </row>
    <row r="30" spans="1:4" ht="15.75" thickBot="1" x14ac:dyDescent="0.3">
      <c r="A30" s="27" t="s">
        <v>87</v>
      </c>
      <c r="B30" s="27" t="s">
        <v>167</v>
      </c>
      <c r="C30" s="28"/>
      <c r="D30" s="28"/>
    </row>
    <row r="31" spans="1:4" ht="15.75" thickBot="1" x14ac:dyDescent="0.3">
      <c r="A31" s="27"/>
      <c r="B31" s="27" t="s">
        <v>168</v>
      </c>
      <c r="C31" s="28">
        <v>2086</v>
      </c>
      <c r="D31" s="28">
        <v>2086</v>
      </c>
    </row>
    <row r="32" spans="1:4" ht="15.75" thickBot="1" x14ac:dyDescent="0.3">
      <c r="A32" s="27"/>
      <c r="B32" s="27" t="s">
        <v>169</v>
      </c>
      <c r="C32" s="28">
        <v>18033</v>
      </c>
      <c r="D32" s="28">
        <v>50168</v>
      </c>
    </row>
    <row r="33" spans="1:4" ht="15.75" thickBot="1" x14ac:dyDescent="0.3">
      <c r="A33" s="27" t="s">
        <v>91</v>
      </c>
      <c r="B33" s="27" t="s">
        <v>170</v>
      </c>
      <c r="C33" s="28">
        <v>0</v>
      </c>
      <c r="D33" s="28">
        <v>-39588</v>
      </c>
    </row>
    <row r="34" spans="1:4" ht="15.75" thickBot="1" x14ac:dyDescent="0.3">
      <c r="A34" s="27"/>
      <c r="B34" s="27" t="s">
        <v>171</v>
      </c>
      <c r="C34" s="28"/>
      <c r="D34" s="28"/>
    </row>
    <row r="35" spans="1:4" ht="15.75" thickBot="1" x14ac:dyDescent="0.3">
      <c r="A35" s="27" t="s">
        <v>94</v>
      </c>
      <c r="B35" s="27" t="s">
        <v>95</v>
      </c>
      <c r="C35" s="28"/>
      <c r="D35" s="28"/>
    </row>
    <row r="36" spans="1:4" ht="15.75" thickBot="1" x14ac:dyDescent="0.3">
      <c r="A36" s="27" t="s">
        <v>96</v>
      </c>
      <c r="B36" s="27" t="s">
        <v>97</v>
      </c>
      <c r="C36" s="28">
        <v>314</v>
      </c>
      <c r="D36" s="28">
        <v>314</v>
      </c>
    </row>
    <row r="37" spans="1:4" ht="15.75" thickBot="1" x14ac:dyDescent="0.3">
      <c r="A37" s="25" t="s">
        <v>146</v>
      </c>
      <c r="B37" s="25" t="s">
        <v>172</v>
      </c>
      <c r="C37" s="26">
        <f>SUM(C38:C39,C44:C48)</f>
        <v>156613</v>
      </c>
      <c r="D37" s="26">
        <f>SUM(D38:D39,D44:D48)</f>
        <v>161615</v>
      </c>
    </row>
    <row r="38" spans="1:4" ht="15.75" thickBot="1" x14ac:dyDescent="0.3">
      <c r="A38" s="27" t="s">
        <v>102</v>
      </c>
      <c r="B38" s="27" t="s">
        <v>99</v>
      </c>
      <c r="C38" s="28">
        <v>3670</v>
      </c>
      <c r="D38" s="28">
        <v>3670</v>
      </c>
    </row>
    <row r="39" spans="1:4" ht="15.75" thickBot="1" x14ac:dyDescent="0.3">
      <c r="A39" s="27"/>
      <c r="B39" s="27" t="s">
        <v>104</v>
      </c>
      <c r="C39" s="28">
        <f>SUM(C40:C43)</f>
        <v>152943</v>
      </c>
      <c r="D39" s="28">
        <f>SUM(D40:D43)</f>
        <v>157945</v>
      </c>
    </row>
    <row r="40" spans="1:4" ht="15.75" thickBot="1" x14ac:dyDescent="0.3">
      <c r="A40" s="27" t="s">
        <v>105</v>
      </c>
      <c r="B40" s="27" t="s">
        <v>173</v>
      </c>
      <c r="C40" s="28"/>
      <c r="D40" s="28"/>
    </row>
    <row r="41" spans="1:4" ht="15.75" thickBot="1" x14ac:dyDescent="0.3">
      <c r="A41" s="27" t="s">
        <v>107</v>
      </c>
      <c r="B41" s="27" t="s">
        <v>174</v>
      </c>
      <c r="C41" s="28">
        <v>147619</v>
      </c>
      <c r="D41" s="28">
        <v>152620</v>
      </c>
    </row>
    <row r="42" spans="1:4" ht="15.75" thickBot="1" x14ac:dyDescent="0.3">
      <c r="A42" s="27" t="s">
        <v>109</v>
      </c>
      <c r="B42" s="27" t="s">
        <v>175</v>
      </c>
      <c r="C42" s="28"/>
      <c r="D42" s="28"/>
    </row>
    <row r="43" spans="1:4" ht="18" customHeight="1" thickBot="1" x14ac:dyDescent="0.3">
      <c r="A43" s="27" t="s">
        <v>111</v>
      </c>
      <c r="B43" s="27" t="s">
        <v>176</v>
      </c>
      <c r="C43" s="28">
        <v>5324</v>
      </c>
      <c r="D43" s="28">
        <v>5325</v>
      </c>
    </row>
    <row r="44" spans="1:4" ht="15.75" thickBot="1" x14ac:dyDescent="0.3">
      <c r="A44" s="27" t="s">
        <v>113</v>
      </c>
      <c r="B44" s="27" t="s">
        <v>114</v>
      </c>
      <c r="C44" s="28"/>
      <c r="D44" s="28"/>
    </row>
    <row r="45" spans="1:4" ht="15.75" thickBot="1" x14ac:dyDescent="0.3">
      <c r="A45" s="27" t="s">
        <v>115</v>
      </c>
      <c r="B45" s="27" t="s">
        <v>116</v>
      </c>
      <c r="C45" s="28"/>
      <c r="D45" s="28"/>
    </row>
    <row r="46" spans="1:4" ht="15.75" thickBot="1" x14ac:dyDescent="0.3">
      <c r="A46" s="27" t="s">
        <v>117</v>
      </c>
      <c r="B46" s="27" t="s">
        <v>118</v>
      </c>
      <c r="C46" s="28"/>
      <c r="D46" s="28"/>
    </row>
    <row r="47" spans="1:4" ht="15.75" thickBot="1" x14ac:dyDescent="0.3">
      <c r="A47" s="27" t="s">
        <v>177</v>
      </c>
      <c r="B47" s="27" t="s">
        <v>120</v>
      </c>
      <c r="C47" s="28"/>
      <c r="D47" s="28"/>
    </row>
    <row r="48" spans="1:4" ht="15.75" thickBot="1" x14ac:dyDescent="0.3">
      <c r="A48" s="27" t="s">
        <v>178</v>
      </c>
      <c r="B48" s="27" t="s">
        <v>122</v>
      </c>
      <c r="C48" s="28"/>
      <c r="D48" s="28"/>
    </row>
    <row r="49" spans="1:4" ht="15.75" thickBot="1" x14ac:dyDescent="0.3">
      <c r="A49" s="25" t="s">
        <v>146</v>
      </c>
      <c r="B49" s="25" t="s">
        <v>179</v>
      </c>
      <c r="C49" s="26">
        <f>SUM(C50:C52,C57:C58,C61:C62)</f>
        <v>32696</v>
      </c>
      <c r="D49" s="26">
        <f>SUM(D50:D52,D57:D58,D61:D62)</f>
        <v>33318</v>
      </c>
    </row>
    <row r="50" spans="1:4" ht="15.75" thickBot="1" x14ac:dyDescent="0.3">
      <c r="A50" s="27" t="s">
        <v>124</v>
      </c>
      <c r="B50" s="27" t="s">
        <v>125</v>
      </c>
      <c r="C50" s="28"/>
      <c r="D50" s="28"/>
    </row>
    <row r="51" spans="1:4" ht="15.75" thickBot="1" x14ac:dyDescent="0.3">
      <c r="A51" s="27" t="s">
        <v>127</v>
      </c>
      <c r="B51" s="27" t="s">
        <v>126</v>
      </c>
      <c r="C51" s="28">
        <v>12500</v>
      </c>
      <c r="D51" s="28">
        <v>12500</v>
      </c>
    </row>
    <row r="52" spans="1:4" ht="15.75" thickBot="1" x14ac:dyDescent="0.3">
      <c r="A52" s="27"/>
      <c r="B52" s="27" t="s">
        <v>128</v>
      </c>
      <c r="C52" s="28">
        <f>SUM(C53:C56)</f>
        <v>17599</v>
      </c>
      <c r="D52" s="28">
        <f>SUM(D53:D56)</f>
        <v>17533</v>
      </c>
    </row>
    <row r="53" spans="1:4" ht="15.75" thickBot="1" x14ac:dyDescent="0.3">
      <c r="A53" s="27" t="s">
        <v>129</v>
      </c>
      <c r="B53" s="27" t="s">
        <v>173</v>
      </c>
      <c r="C53" s="28"/>
      <c r="D53" s="28"/>
    </row>
    <row r="54" spans="1:4" ht="15.75" thickBot="1" x14ac:dyDescent="0.3">
      <c r="A54" s="27" t="s">
        <v>130</v>
      </c>
      <c r="B54" s="27" t="s">
        <v>174</v>
      </c>
      <c r="C54" s="28">
        <v>15652</v>
      </c>
      <c r="D54" s="28">
        <v>15686</v>
      </c>
    </row>
    <row r="55" spans="1:4" ht="15.75" thickBot="1" x14ac:dyDescent="0.3">
      <c r="A55" s="27" t="s">
        <v>131</v>
      </c>
      <c r="B55" s="27" t="s">
        <v>175</v>
      </c>
      <c r="C55" s="28"/>
      <c r="D55" s="28"/>
    </row>
    <row r="56" spans="1:4" ht="42" customHeight="1" thickBot="1" x14ac:dyDescent="0.3">
      <c r="A56" s="27" t="s">
        <v>132</v>
      </c>
      <c r="B56" s="27" t="s">
        <v>180</v>
      </c>
      <c r="C56" s="28">
        <v>1947</v>
      </c>
      <c r="D56" s="28">
        <v>1847</v>
      </c>
    </row>
    <row r="57" spans="1:4" ht="31.5" customHeight="1" thickBot="1" x14ac:dyDescent="0.3">
      <c r="A57" s="27" t="s">
        <v>134</v>
      </c>
      <c r="B57" s="27" t="s">
        <v>135</v>
      </c>
      <c r="C57" s="28">
        <v>690</v>
      </c>
      <c r="D57" s="28">
        <v>690</v>
      </c>
    </row>
    <row r="58" spans="1:4" ht="15.75" thickBot="1" x14ac:dyDescent="0.3">
      <c r="A58" s="27"/>
      <c r="B58" s="27" t="s">
        <v>136</v>
      </c>
      <c r="C58" s="28">
        <f>SUM(C59:C60)</f>
        <v>1163</v>
      </c>
      <c r="D58" s="28">
        <f>SUM(D59:D60)</f>
        <v>1106</v>
      </c>
    </row>
    <row r="59" spans="1:4" ht="15.75" thickBot="1" x14ac:dyDescent="0.3">
      <c r="A59" s="27" t="s">
        <v>137</v>
      </c>
      <c r="B59" s="27" t="s">
        <v>181</v>
      </c>
      <c r="C59" s="28">
        <v>201</v>
      </c>
      <c r="D59" s="28">
        <v>216</v>
      </c>
    </row>
    <row r="60" spans="1:4" ht="15.75" thickBot="1" x14ac:dyDescent="0.3">
      <c r="A60" s="27" t="s">
        <v>139</v>
      </c>
      <c r="B60" s="27" t="s">
        <v>182</v>
      </c>
      <c r="C60" s="28">
        <v>962</v>
      </c>
      <c r="D60" s="28">
        <v>890</v>
      </c>
    </row>
    <row r="61" spans="1:4" ht="15.75" thickBot="1" x14ac:dyDescent="0.3">
      <c r="A61" s="27" t="s">
        <v>141</v>
      </c>
      <c r="B61" s="27" t="s">
        <v>142</v>
      </c>
      <c r="C61" s="28">
        <v>744</v>
      </c>
      <c r="D61" s="28">
        <v>1489</v>
      </c>
    </row>
    <row r="62" spans="1:4" ht="15.75" thickBot="1" x14ac:dyDescent="0.3">
      <c r="A62" s="27" t="s">
        <v>183</v>
      </c>
      <c r="B62" s="27" t="s">
        <v>144</v>
      </c>
      <c r="C62" s="28"/>
      <c r="D62" s="28"/>
    </row>
    <row r="63" spans="1:4" ht="23.25" customHeight="1" thickBot="1" x14ac:dyDescent="0.3">
      <c r="A63" s="29"/>
      <c r="B63" s="29" t="s">
        <v>145</v>
      </c>
      <c r="C63" s="30">
        <f>C24+C37+C49</f>
        <v>2421146</v>
      </c>
      <c r="D63" s="30">
        <f>D24+D37+D49</f>
        <v>2408737</v>
      </c>
    </row>
    <row r="66" spans="1:1" x14ac:dyDescent="0.25">
      <c r="A66" s="31" t="s">
        <v>184</v>
      </c>
    </row>
  </sheetData>
  <mergeCells count="1">
    <mergeCell ref="A1:D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66"/>
  <sheetViews>
    <sheetView workbookViewId="0">
      <selection sqref="A1:D1"/>
    </sheetView>
  </sheetViews>
  <sheetFormatPr baseColWidth="10" defaultRowHeight="15" x14ac:dyDescent="0.25"/>
  <cols>
    <col min="1" max="1" width="49" customWidth="1"/>
    <col min="2" max="2" width="85.7109375" bestFit="1" customWidth="1"/>
    <col min="3" max="4" width="20.7109375" customWidth="1"/>
    <col min="5" max="5" width="28.5703125" bestFit="1" customWidth="1"/>
    <col min="6" max="6" width="85.7109375" bestFit="1" customWidth="1"/>
    <col min="7" max="8" width="15.28515625" bestFit="1" customWidth="1"/>
  </cols>
  <sheetData>
    <row r="1" spans="1:4" ht="12.75" customHeight="1" thickBot="1" x14ac:dyDescent="0.3">
      <c r="A1" s="55" t="s">
        <v>21</v>
      </c>
      <c r="B1" s="55"/>
      <c r="C1" s="55"/>
      <c r="D1" s="55"/>
    </row>
    <row r="2" spans="1:4" ht="20.25" thickBot="1" x14ac:dyDescent="0.3">
      <c r="A2" s="22" t="s">
        <v>146</v>
      </c>
      <c r="B2" s="23" t="s">
        <v>147</v>
      </c>
      <c r="C2" s="22"/>
      <c r="D2" s="22"/>
    </row>
    <row r="3" spans="1:4" ht="15.75" thickBot="1" x14ac:dyDescent="0.3">
      <c r="A3" s="22" t="s">
        <v>146</v>
      </c>
      <c r="B3" s="22" t="s">
        <v>148</v>
      </c>
      <c r="C3" s="32" t="s">
        <v>187</v>
      </c>
      <c r="D3" s="22" t="s">
        <v>188</v>
      </c>
    </row>
    <row r="4" spans="1:4" ht="18.75" customHeight="1" thickBot="1" x14ac:dyDescent="0.3">
      <c r="A4" s="25" t="s">
        <v>146</v>
      </c>
      <c r="B4" s="25" t="s">
        <v>149</v>
      </c>
      <c r="C4" s="26">
        <f>SUM(C5:C11)</f>
        <v>4617818</v>
      </c>
      <c r="D4" s="26">
        <f>SUM(D5:D11)</f>
        <v>4565419</v>
      </c>
    </row>
    <row r="5" spans="1:4" ht="34.5" thickBot="1" x14ac:dyDescent="0.3">
      <c r="A5" s="27" t="s">
        <v>150</v>
      </c>
      <c r="B5" s="27" t="s">
        <v>28</v>
      </c>
      <c r="C5" s="28">
        <v>4088750</v>
      </c>
      <c r="D5" s="28">
        <v>4071778</v>
      </c>
    </row>
    <row r="6" spans="1:4" ht="45.75" thickBot="1" x14ac:dyDescent="0.3">
      <c r="A6" s="27" t="s">
        <v>151</v>
      </c>
      <c r="B6" s="27" t="s">
        <v>36</v>
      </c>
      <c r="C6" s="28">
        <v>32</v>
      </c>
      <c r="D6" s="28">
        <v>41</v>
      </c>
    </row>
    <row r="7" spans="1:4" ht="15.75" thickBot="1" x14ac:dyDescent="0.3">
      <c r="A7" s="27" t="s">
        <v>152</v>
      </c>
      <c r="B7" s="27" t="s">
        <v>41</v>
      </c>
      <c r="C7" s="28">
        <v>20179</v>
      </c>
      <c r="D7" s="28">
        <v>19909</v>
      </c>
    </row>
    <row r="8" spans="1:4" ht="29.25" customHeight="1" thickBot="1" x14ac:dyDescent="0.3">
      <c r="A8" s="27" t="s">
        <v>45</v>
      </c>
      <c r="B8" s="27" t="s">
        <v>46</v>
      </c>
      <c r="C8" s="28">
        <v>273379</v>
      </c>
      <c r="D8" s="28">
        <v>262005</v>
      </c>
    </row>
    <row r="9" spans="1:4" ht="35.25" customHeight="1" thickBot="1" x14ac:dyDescent="0.3">
      <c r="A9" s="27" t="s">
        <v>47</v>
      </c>
      <c r="B9" s="27" t="s">
        <v>48</v>
      </c>
      <c r="C9" s="28">
        <v>235249</v>
      </c>
      <c r="D9" s="28">
        <v>211457</v>
      </c>
    </row>
    <row r="10" spans="1:4" ht="15.75" thickBot="1" x14ac:dyDescent="0.3">
      <c r="A10" s="27"/>
      <c r="B10" s="27" t="s">
        <v>49</v>
      </c>
      <c r="C10" s="28">
        <v>229</v>
      </c>
      <c r="D10" s="28">
        <v>229</v>
      </c>
    </row>
    <row r="11" spans="1:4" ht="15.75" thickBot="1" x14ac:dyDescent="0.3">
      <c r="A11" s="27" t="s">
        <v>153</v>
      </c>
      <c r="B11" s="27" t="s">
        <v>51</v>
      </c>
      <c r="C11" s="28"/>
      <c r="D11" s="28"/>
    </row>
    <row r="12" spans="1:4" ht="15.75" thickBot="1" x14ac:dyDescent="0.3">
      <c r="A12" s="25" t="s">
        <v>146</v>
      </c>
      <c r="B12" s="25" t="s">
        <v>154</v>
      </c>
      <c r="C12" s="26">
        <f>SUM(C13:C15,C19:C22)</f>
        <v>416376</v>
      </c>
      <c r="D12" s="26">
        <f>SUM(D13:D15,D19:D22)</f>
        <v>657695</v>
      </c>
    </row>
    <row r="13" spans="1:4" ht="23.25" thickBot="1" x14ac:dyDescent="0.3">
      <c r="A13" s="27" t="s">
        <v>155</v>
      </c>
      <c r="B13" s="27" t="s">
        <v>53</v>
      </c>
      <c r="C13" s="28"/>
      <c r="D13" s="28">
        <v>7074</v>
      </c>
    </row>
    <row r="14" spans="1:4" ht="15.75" thickBot="1" x14ac:dyDescent="0.3">
      <c r="A14" s="27" t="s">
        <v>62</v>
      </c>
      <c r="B14" s="27" t="s">
        <v>61</v>
      </c>
      <c r="C14" s="28">
        <v>14272</v>
      </c>
      <c r="D14" s="28">
        <v>8959</v>
      </c>
    </row>
    <row r="15" spans="1:4" ht="15.75" thickBot="1" x14ac:dyDescent="0.3">
      <c r="A15" s="27"/>
      <c r="B15" s="27" t="s">
        <v>64</v>
      </c>
      <c r="C15" s="28">
        <f>SUM(C16:C18)</f>
        <v>297208</v>
      </c>
      <c r="D15" s="28">
        <f>SUM(D16:D18)</f>
        <v>268532</v>
      </c>
    </row>
    <row r="16" spans="1:4" ht="24" customHeight="1" thickBot="1" x14ac:dyDescent="0.3">
      <c r="A16" s="27" t="s">
        <v>156</v>
      </c>
      <c r="B16" s="27" t="s">
        <v>157</v>
      </c>
      <c r="C16" s="28">
        <v>247472</v>
      </c>
      <c r="D16" s="28">
        <v>217735</v>
      </c>
    </row>
    <row r="17" spans="1:4" ht="15.75" thickBot="1" x14ac:dyDescent="0.3">
      <c r="A17" s="27"/>
      <c r="B17" s="27" t="s">
        <v>158</v>
      </c>
      <c r="C17" s="28"/>
      <c r="D17" s="28"/>
    </row>
    <row r="18" spans="1:4" ht="15.75" thickBot="1" x14ac:dyDescent="0.3">
      <c r="A18" s="27" t="s">
        <v>68</v>
      </c>
      <c r="B18" s="27" t="s">
        <v>159</v>
      </c>
      <c r="C18" s="28">
        <v>49736</v>
      </c>
      <c r="D18" s="28">
        <v>50797</v>
      </c>
    </row>
    <row r="19" spans="1:4" ht="46.5" customHeight="1" thickBot="1" x14ac:dyDescent="0.3">
      <c r="A19" s="27" t="s">
        <v>70</v>
      </c>
      <c r="B19" s="27" t="s">
        <v>71</v>
      </c>
      <c r="C19" s="28">
        <v>32532</v>
      </c>
      <c r="D19" s="28">
        <v>35085</v>
      </c>
    </row>
    <row r="20" spans="1:4" ht="52.5" customHeight="1" thickBot="1" x14ac:dyDescent="0.3">
      <c r="A20" s="27" t="s">
        <v>72</v>
      </c>
      <c r="B20" s="27" t="s">
        <v>73</v>
      </c>
      <c r="C20" s="28">
        <v>10026</v>
      </c>
      <c r="D20" s="28">
        <v>10039</v>
      </c>
    </row>
    <row r="21" spans="1:4" ht="15.75" thickBot="1" x14ac:dyDescent="0.3">
      <c r="A21" s="27" t="s">
        <v>74</v>
      </c>
      <c r="B21" s="27" t="s">
        <v>75</v>
      </c>
      <c r="C21" s="28">
        <v>6477</v>
      </c>
      <c r="D21" s="28">
        <v>6596</v>
      </c>
    </row>
    <row r="22" spans="1:4" ht="15.75" thickBot="1" x14ac:dyDescent="0.3">
      <c r="A22" s="27"/>
      <c r="B22" s="27" t="s">
        <v>76</v>
      </c>
      <c r="C22" s="28">
        <v>55861</v>
      </c>
      <c r="D22" s="28">
        <v>321410</v>
      </c>
    </row>
    <row r="23" spans="1:4" ht="25.5" customHeight="1" thickBot="1" x14ac:dyDescent="0.3">
      <c r="A23" s="29"/>
      <c r="B23" s="29" t="s">
        <v>77</v>
      </c>
      <c r="C23" s="30">
        <f>C4+C12</f>
        <v>5034194</v>
      </c>
      <c r="D23" s="30">
        <f>D4+D12</f>
        <v>5223114</v>
      </c>
    </row>
    <row r="24" spans="1:4" ht="15.75" thickBot="1" x14ac:dyDescent="0.3">
      <c r="A24" s="25" t="s">
        <v>146</v>
      </c>
      <c r="B24" s="25" t="s">
        <v>160</v>
      </c>
      <c r="C24" s="26">
        <f>C25+C35+C36</f>
        <v>3886151</v>
      </c>
      <c r="D24" s="26">
        <f>D25+D35+D36</f>
        <v>3847864</v>
      </c>
    </row>
    <row r="25" spans="1:4" ht="15.75" thickBot="1" x14ac:dyDescent="0.3">
      <c r="A25" s="27"/>
      <c r="B25" s="27" t="s">
        <v>79</v>
      </c>
      <c r="C25" s="28">
        <f>SUM(C26:C34)</f>
        <v>3091114</v>
      </c>
      <c r="D25" s="28">
        <f>SUM(D26:D34)</f>
        <v>3059211</v>
      </c>
    </row>
    <row r="26" spans="1:4" ht="15.75" thickBot="1" x14ac:dyDescent="0.3">
      <c r="A26" s="27" t="s">
        <v>161</v>
      </c>
      <c r="B26" s="27" t="s">
        <v>162</v>
      </c>
      <c r="C26" s="28">
        <v>1074032</v>
      </c>
      <c r="D26" s="28">
        <v>1074032</v>
      </c>
    </row>
    <row r="27" spans="1:4" ht="15.75" thickBot="1" x14ac:dyDescent="0.3">
      <c r="A27" s="27"/>
      <c r="B27" s="27" t="s">
        <v>163</v>
      </c>
      <c r="C27" s="28">
        <v>1074032</v>
      </c>
      <c r="D27" s="28">
        <v>1074032</v>
      </c>
    </row>
    <row r="28" spans="1:4" ht="15.75" thickBot="1" x14ac:dyDescent="0.3">
      <c r="A28" s="27" t="s">
        <v>164</v>
      </c>
      <c r="B28" s="27" t="s">
        <v>165</v>
      </c>
      <c r="C28" s="28">
        <v>889161</v>
      </c>
      <c r="D28" s="28">
        <v>809371</v>
      </c>
    </row>
    <row r="29" spans="1:4" ht="15.75" thickBot="1" x14ac:dyDescent="0.3">
      <c r="A29" s="27" t="s">
        <v>85</v>
      </c>
      <c r="B29" s="27" t="s">
        <v>166</v>
      </c>
      <c r="C29" s="28"/>
      <c r="D29" s="28"/>
    </row>
    <row r="30" spans="1:4" ht="15.75" thickBot="1" x14ac:dyDescent="0.3">
      <c r="A30" s="27" t="s">
        <v>87</v>
      </c>
      <c r="B30" s="27" t="s">
        <v>167</v>
      </c>
      <c r="C30" s="28"/>
      <c r="D30" s="28"/>
    </row>
    <row r="31" spans="1:4" ht="15.75" thickBot="1" x14ac:dyDescent="0.3">
      <c r="A31" s="27"/>
      <c r="B31" s="27" t="s">
        <v>168</v>
      </c>
      <c r="C31" s="28"/>
      <c r="D31" s="28"/>
    </row>
    <row r="32" spans="1:4" ht="15.75" thickBot="1" x14ac:dyDescent="0.3">
      <c r="A32" s="27"/>
      <c r="B32" s="27" t="s">
        <v>169</v>
      </c>
      <c r="C32" s="28">
        <v>53889</v>
      </c>
      <c r="D32" s="28">
        <v>159578</v>
      </c>
    </row>
    <row r="33" spans="1:4" ht="15.75" thickBot="1" x14ac:dyDescent="0.3">
      <c r="A33" s="27" t="s">
        <v>91</v>
      </c>
      <c r="B33" s="27" t="s">
        <v>170</v>
      </c>
      <c r="C33" s="28"/>
      <c r="D33" s="28">
        <v>-57802</v>
      </c>
    </row>
    <row r="34" spans="1:4" ht="15.75" thickBot="1" x14ac:dyDescent="0.3">
      <c r="A34" s="27"/>
      <c r="B34" s="27" t="s">
        <v>171</v>
      </c>
      <c r="C34" s="28"/>
      <c r="D34" s="28"/>
    </row>
    <row r="35" spans="1:4" ht="15.75" thickBot="1" x14ac:dyDescent="0.3">
      <c r="A35" s="27" t="s">
        <v>94</v>
      </c>
      <c r="B35" s="27" t="s">
        <v>95</v>
      </c>
      <c r="C35" s="28"/>
      <c r="D35" s="28"/>
    </row>
    <row r="36" spans="1:4" ht="15.75" thickBot="1" x14ac:dyDescent="0.3">
      <c r="A36" s="27" t="s">
        <v>96</v>
      </c>
      <c r="B36" s="27" t="s">
        <v>97</v>
      </c>
      <c r="C36" s="28">
        <v>795037</v>
      </c>
      <c r="D36" s="28">
        <v>788653</v>
      </c>
    </row>
    <row r="37" spans="1:4" ht="15.75" thickBot="1" x14ac:dyDescent="0.3">
      <c r="A37" s="25" t="s">
        <v>146</v>
      </c>
      <c r="B37" s="25" t="s">
        <v>189</v>
      </c>
      <c r="C37" s="26">
        <f>SUM(C38:C39,C44:C48)</f>
        <v>645340</v>
      </c>
      <c r="D37" s="26">
        <f>SUM(D38:D39,D44:D48)</f>
        <v>332510</v>
      </c>
    </row>
    <row r="38" spans="1:4" ht="15.75" thickBot="1" x14ac:dyDescent="0.3">
      <c r="A38" s="27" t="s">
        <v>102</v>
      </c>
      <c r="B38" s="27" t="s">
        <v>99</v>
      </c>
      <c r="C38" s="28">
        <v>50695</v>
      </c>
      <c r="D38" s="28">
        <v>84228</v>
      </c>
    </row>
    <row r="39" spans="1:4" ht="15.75" thickBot="1" x14ac:dyDescent="0.3">
      <c r="A39" s="27"/>
      <c r="B39" s="27" t="s">
        <v>104</v>
      </c>
      <c r="C39" s="28">
        <f>SUM(C40:C43)</f>
        <v>431443</v>
      </c>
      <c r="D39" s="28">
        <f>SUM(D40:D43)</f>
        <v>80541</v>
      </c>
    </row>
    <row r="40" spans="1:4" ht="15.75" thickBot="1" x14ac:dyDescent="0.3">
      <c r="A40" s="27" t="s">
        <v>105</v>
      </c>
      <c r="B40" s="27" t="s">
        <v>173</v>
      </c>
      <c r="C40" s="28"/>
      <c r="D40" s="28"/>
    </row>
    <row r="41" spans="1:4" ht="15.75" thickBot="1" x14ac:dyDescent="0.3">
      <c r="A41" s="27" t="s">
        <v>107</v>
      </c>
      <c r="B41" s="27" t="s">
        <v>174</v>
      </c>
      <c r="C41" s="28">
        <v>350000</v>
      </c>
      <c r="D41" s="28"/>
    </row>
    <row r="42" spans="1:4" ht="15.75" thickBot="1" x14ac:dyDescent="0.3">
      <c r="A42" s="27" t="s">
        <v>109</v>
      </c>
      <c r="B42" s="27" t="s">
        <v>175</v>
      </c>
      <c r="C42" s="28"/>
      <c r="D42" s="28"/>
    </row>
    <row r="43" spans="1:4" ht="18" customHeight="1" thickBot="1" x14ac:dyDescent="0.3">
      <c r="A43" s="27" t="s">
        <v>111</v>
      </c>
      <c r="B43" s="27" t="s">
        <v>176</v>
      </c>
      <c r="C43" s="28">
        <v>81443</v>
      </c>
      <c r="D43" s="28">
        <v>80541</v>
      </c>
    </row>
    <row r="44" spans="1:4" ht="15.75" thickBot="1" x14ac:dyDescent="0.3">
      <c r="A44" s="27" t="s">
        <v>113</v>
      </c>
      <c r="B44" s="27" t="s">
        <v>114</v>
      </c>
      <c r="C44" s="28">
        <v>147619</v>
      </c>
      <c r="D44" s="28">
        <v>152619</v>
      </c>
    </row>
    <row r="45" spans="1:4" ht="15.75" thickBot="1" x14ac:dyDescent="0.3">
      <c r="A45" s="27" t="s">
        <v>115</v>
      </c>
      <c r="B45" s="27" t="s">
        <v>116</v>
      </c>
      <c r="C45" s="28">
        <v>1993</v>
      </c>
      <c r="D45" s="28">
        <v>1976</v>
      </c>
    </row>
    <row r="46" spans="1:4" ht="15.75" thickBot="1" x14ac:dyDescent="0.3">
      <c r="A46" s="27" t="s">
        <v>117</v>
      </c>
      <c r="B46" s="27" t="s">
        <v>118</v>
      </c>
      <c r="C46" s="28">
        <v>13590</v>
      </c>
      <c r="D46" s="28">
        <v>13146</v>
      </c>
    </row>
    <row r="47" spans="1:4" ht="15.75" thickBot="1" x14ac:dyDescent="0.3">
      <c r="A47" s="27" t="s">
        <v>177</v>
      </c>
      <c r="B47" s="27" t="s">
        <v>120</v>
      </c>
      <c r="C47" s="28"/>
      <c r="D47" s="28"/>
    </row>
    <row r="48" spans="1:4" ht="15.75" thickBot="1" x14ac:dyDescent="0.3">
      <c r="A48" s="27" t="s">
        <v>178</v>
      </c>
      <c r="B48" s="27" t="s">
        <v>122</v>
      </c>
      <c r="C48" s="28"/>
      <c r="D48" s="28"/>
    </row>
    <row r="49" spans="1:4" ht="15.75" thickBot="1" x14ac:dyDescent="0.3">
      <c r="A49" s="25" t="s">
        <v>146</v>
      </c>
      <c r="B49" s="25" t="s">
        <v>179</v>
      </c>
      <c r="C49" s="26">
        <f>SUM(C50:C52,C57:C58,C61:C62)</f>
        <v>502703</v>
      </c>
      <c r="D49" s="26">
        <f>SUM(D50:D52,D57:D58,D61:D62)</f>
        <v>1042740</v>
      </c>
    </row>
    <row r="50" spans="1:4" ht="15.75" thickBot="1" x14ac:dyDescent="0.3">
      <c r="A50" s="27" t="s">
        <v>124</v>
      </c>
      <c r="B50" s="27" t="s">
        <v>125</v>
      </c>
      <c r="C50" s="28"/>
      <c r="D50" s="28"/>
    </row>
    <row r="51" spans="1:4" ht="15.75" thickBot="1" x14ac:dyDescent="0.3">
      <c r="A51" s="27" t="s">
        <v>127</v>
      </c>
      <c r="B51" s="27" t="s">
        <v>126</v>
      </c>
      <c r="C51" s="28">
        <v>137328</v>
      </c>
      <c r="D51" s="28">
        <v>169455</v>
      </c>
    </row>
    <row r="52" spans="1:4" ht="15.75" thickBot="1" x14ac:dyDescent="0.3">
      <c r="A52" s="27"/>
      <c r="B52" s="27" t="s">
        <v>128</v>
      </c>
      <c r="C52" s="28">
        <f>SUM(C53:C56)</f>
        <v>144741</v>
      </c>
      <c r="D52" s="28">
        <f>SUM(D53:D56)</f>
        <v>647207</v>
      </c>
    </row>
    <row r="53" spans="1:4" ht="15.75" thickBot="1" x14ac:dyDescent="0.3">
      <c r="A53" s="27" t="s">
        <v>129</v>
      </c>
      <c r="B53" s="27" t="s">
        <v>173</v>
      </c>
      <c r="C53" s="28"/>
      <c r="D53" s="28">
        <v>507080</v>
      </c>
    </row>
    <row r="54" spans="1:4" ht="15.75" thickBot="1" x14ac:dyDescent="0.3">
      <c r="A54" s="27" t="s">
        <v>130</v>
      </c>
      <c r="B54" s="27" t="s">
        <v>174</v>
      </c>
      <c r="C54" s="28">
        <v>2096</v>
      </c>
      <c r="D54" s="28"/>
    </row>
    <row r="55" spans="1:4" ht="15.75" thickBot="1" x14ac:dyDescent="0.3">
      <c r="A55" s="27" t="s">
        <v>131</v>
      </c>
      <c r="B55" s="27" t="s">
        <v>175</v>
      </c>
      <c r="C55" s="28"/>
      <c r="D55" s="28"/>
    </row>
    <row r="56" spans="1:4" ht="45.75" thickBot="1" x14ac:dyDescent="0.3">
      <c r="A56" s="27" t="s">
        <v>132</v>
      </c>
      <c r="B56" s="27" t="s">
        <v>180</v>
      </c>
      <c r="C56" s="28">
        <v>142645</v>
      </c>
      <c r="D56" s="28">
        <v>140127</v>
      </c>
    </row>
    <row r="57" spans="1:4" ht="31.5" customHeight="1" thickBot="1" x14ac:dyDescent="0.3">
      <c r="A57" s="27" t="s">
        <v>134</v>
      </c>
      <c r="B57" s="27" t="s">
        <v>135</v>
      </c>
      <c r="C57" s="28">
        <v>17996</v>
      </c>
      <c r="D57" s="28">
        <v>15704</v>
      </c>
    </row>
    <row r="58" spans="1:4" ht="15.75" thickBot="1" x14ac:dyDescent="0.3">
      <c r="A58" s="27"/>
      <c r="B58" s="27" t="s">
        <v>136</v>
      </c>
      <c r="C58" s="28">
        <f>SUM(C59:C60)</f>
        <v>195424</v>
      </c>
      <c r="D58" s="28">
        <f>SUM(D59:D60)</f>
        <v>203210</v>
      </c>
    </row>
    <row r="59" spans="1:4" ht="15.75" thickBot="1" x14ac:dyDescent="0.3">
      <c r="A59" s="27" t="s">
        <v>137</v>
      </c>
      <c r="B59" s="27" t="s">
        <v>181</v>
      </c>
      <c r="C59" s="28">
        <v>11114</v>
      </c>
      <c r="D59" s="28">
        <v>13657</v>
      </c>
    </row>
    <row r="60" spans="1:4" ht="15.75" thickBot="1" x14ac:dyDescent="0.3">
      <c r="A60" s="27" t="s">
        <v>139</v>
      </c>
      <c r="B60" s="27" t="s">
        <v>182</v>
      </c>
      <c r="C60" s="28">
        <v>184310</v>
      </c>
      <c r="D60" s="28">
        <v>189553</v>
      </c>
    </row>
    <row r="61" spans="1:4" ht="15.75" thickBot="1" x14ac:dyDescent="0.3">
      <c r="A61" s="27" t="s">
        <v>141</v>
      </c>
      <c r="B61" s="27" t="s">
        <v>142</v>
      </c>
      <c r="C61" s="28">
        <v>7214</v>
      </c>
      <c r="D61" s="28">
        <v>7164</v>
      </c>
    </row>
    <row r="62" spans="1:4" ht="15.75" thickBot="1" x14ac:dyDescent="0.3">
      <c r="A62" s="27" t="s">
        <v>183</v>
      </c>
      <c r="B62" s="27" t="s">
        <v>144</v>
      </c>
      <c r="C62" s="28"/>
      <c r="D62" s="28"/>
    </row>
    <row r="63" spans="1:4" ht="23.25" customHeight="1" thickBot="1" x14ac:dyDescent="0.3">
      <c r="A63" s="29"/>
      <c r="B63" s="29" t="s">
        <v>145</v>
      </c>
      <c r="C63" s="30">
        <f>C24+C37+C49</f>
        <v>5034194</v>
      </c>
      <c r="D63" s="30">
        <f>D24+D37+D49</f>
        <v>5223114</v>
      </c>
    </row>
    <row r="66" spans="1:1" x14ac:dyDescent="0.25">
      <c r="A66" s="31" t="s">
        <v>184</v>
      </c>
    </row>
  </sheetData>
  <mergeCells count="1">
    <mergeCell ref="A1:D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D66"/>
  <sheetViews>
    <sheetView workbookViewId="0">
      <selection sqref="A1:D1"/>
    </sheetView>
  </sheetViews>
  <sheetFormatPr baseColWidth="10" defaultRowHeight="15" x14ac:dyDescent="0.25"/>
  <cols>
    <col min="1" max="1" width="49" customWidth="1"/>
    <col min="2" max="2" width="85.7109375" bestFit="1" customWidth="1"/>
    <col min="3" max="3" width="20.7109375" customWidth="1"/>
    <col min="4" max="4" width="21.28515625" customWidth="1"/>
    <col min="5" max="5" width="28.5703125" bestFit="1" customWidth="1"/>
    <col min="6" max="6" width="85.7109375" bestFit="1" customWidth="1"/>
    <col min="7" max="8" width="15.28515625" bestFit="1" customWidth="1"/>
  </cols>
  <sheetData>
    <row r="1" spans="1:4" ht="12.75" customHeight="1" thickBot="1" x14ac:dyDescent="0.3">
      <c r="A1" s="55" t="s">
        <v>21</v>
      </c>
      <c r="B1" s="55"/>
      <c r="C1" s="55"/>
      <c r="D1" s="55"/>
    </row>
    <row r="2" spans="1:4" ht="20.25" thickBot="1" x14ac:dyDescent="0.3">
      <c r="A2" s="22" t="s">
        <v>146</v>
      </c>
      <c r="B2" s="23" t="s">
        <v>147</v>
      </c>
      <c r="C2" s="22"/>
      <c r="D2" s="22"/>
    </row>
    <row r="3" spans="1:4" ht="15.75" thickBot="1" x14ac:dyDescent="0.3">
      <c r="A3" s="22" t="s">
        <v>146</v>
      </c>
      <c r="B3" s="22" t="s">
        <v>148</v>
      </c>
      <c r="C3" s="22" t="s">
        <v>25</v>
      </c>
      <c r="D3" s="22" t="s">
        <v>26</v>
      </c>
    </row>
    <row r="4" spans="1:4" ht="18.75" customHeight="1" thickBot="1" x14ac:dyDescent="0.3">
      <c r="A4" s="25" t="s">
        <v>146</v>
      </c>
      <c r="B4" s="25" t="s">
        <v>149</v>
      </c>
      <c r="C4" s="26">
        <f>SUM(C5:C11)</f>
        <v>102245</v>
      </c>
      <c r="D4" s="26">
        <f>SUM(D5:D11)</f>
        <v>101061</v>
      </c>
    </row>
    <row r="5" spans="1:4" ht="34.5" thickBot="1" x14ac:dyDescent="0.3">
      <c r="A5" s="27" t="s">
        <v>150</v>
      </c>
      <c r="B5" s="27" t="s">
        <v>28</v>
      </c>
      <c r="C5" s="28"/>
      <c r="D5" s="28"/>
    </row>
    <row r="6" spans="1:4" ht="45.75" thickBot="1" x14ac:dyDescent="0.3">
      <c r="A6" s="27" t="s">
        <v>151</v>
      </c>
      <c r="B6" s="27" t="s">
        <v>36</v>
      </c>
      <c r="C6" s="28"/>
      <c r="D6" s="28"/>
    </row>
    <row r="7" spans="1:4" ht="15.75" thickBot="1" x14ac:dyDescent="0.3">
      <c r="A7" s="27" t="s">
        <v>152</v>
      </c>
      <c r="B7" s="27" t="s">
        <v>41</v>
      </c>
      <c r="C7" s="28"/>
      <c r="D7" s="28"/>
    </row>
    <row r="8" spans="1:4" ht="29.25" customHeight="1" thickBot="1" x14ac:dyDescent="0.3">
      <c r="A8" s="27" t="s">
        <v>45</v>
      </c>
      <c r="B8" s="27" t="s">
        <v>46</v>
      </c>
      <c r="C8" s="28">
        <v>101875</v>
      </c>
      <c r="D8" s="28">
        <v>100691</v>
      </c>
    </row>
    <row r="9" spans="1:4" ht="35.25" customHeight="1" thickBot="1" x14ac:dyDescent="0.3">
      <c r="A9" s="27" t="s">
        <v>47</v>
      </c>
      <c r="B9" s="27" t="s">
        <v>48</v>
      </c>
      <c r="C9" s="28">
        <v>370</v>
      </c>
      <c r="D9" s="28">
        <v>370</v>
      </c>
    </row>
    <row r="10" spans="1:4" ht="15.75" thickBot="1" x14ac:dyDescent="0.3">
      <c r="A10" s="27"/>
      <c r="B10" s="27" t="s">
        <v>49</v>
      </c>
      <c r="C10" s="28"/>
      <c r="D10" s="28"/>
    </row>
    <row r="11" spans="1:4" ht="15.75" thickBot="1" x14ac:dyDescent="0.3">
      <c r="A11" s="27" t="s">
        <v>153</v>
      </c>
      <c r="B11" s="27" t="s">
        <v>51</v>
      </c>
      <c r="C11" s="28"/>
      <c r="D11" s="28"/>
    </row>
    <row r="12" spans="1:4" ht="15.75" thickBot="1" x14ac:dyDescent="0.3">
      <c r="A12" s="25" t="s">
        <v>146</v>
      </c>
      <c r="B12" s="25" t="s">
        <v>154</v>
      </c>
      <c r="C12" s="26">
        <f>SUM(C13:C15,C19:C22)</f>
        <v>34290</v>
      </c>
      <c r="D12" s="26">
        <f>SUM(D13:D15,D19:D22)</f>
        <v>37452</v>
      </c>
    </row>
    <row r="13" spans="1:4" ht="23.25" thickBot="1" x14ac:dyDescent="0.3">
      <c r="A13" s="27" t="s">
        <v>155</v>
      </c>
      <c r="B13" s="27" t="s">
        <v>53</v>
      </c>
      <c r="C13" s="28"/>
      <c r="D13" s="28"/>
    </row>
    <row r="14" spans="1:4" ht="15.75" thickBot="1" x14ac:dyDescent="0.3">
      <c r="A14" s="27" t="s">
        <v>62</v>
      </c>
      <c r="B14" s="27" t="s">
        <v>61</v>
      </c>
      <c r="C14" s="28"/>
      <c r="D14" s="28"/>
    </row>
    <row r="15" spans="1:4" ht="15.75" thickBot="1" x14ac:dyDescent="0.3">
      <c r="A15" s="27"/>
      <c r="B15" s="27" t="s">
        <v>64</v>
      </c>
      <c r="C15" s="28">
        <f>SUM(C16:C18)</f>
        <v>211</v>
      </c>
      <c r="D15" s="28">
        <f>SUM(D16:D18)</f>
        <v>878</v>
      </c>
    </row>
    <row r="16" spans="1:4" ht="24" customHeight="1" thickBot="1" x14ac:dyDescent="0.3">
      <c r="A16" s="27" t="s">
        <v>156</v>
      </c>
      <c r="B16" s="27" t="s">
        <v>157</v>
      </c>
      <c r="C16" s="28"/>
      <c r="D16" s="28"/>
    </row>
    <row r="17" spans="1:4" ht="15.75" thickBot="1" x14ac:dyDescent="0.3">
      <c r="A17" s="27"/>
      <c r="B17" s="27" t="s">
        <v>158</v>
      </c>
      <c r="C17" s="28"/>
      <c r="D17" s="28"/>
    </row>
    <row r="18" spans="1:4" ht="15.75" thickBot="1" x14ac:dyDescent="0.3">
      <c r="A18" s="27" t="s">
        <v>68</v>
      </c>
      <c r="B18" s="27" t="s">
        <v>159</v>
      </c>
      <c r="C18" s="28">
        <v>211</v>
      </c>
      <c r="D18" s="28">
        <v>878</v>
      </c>
    </row>
    <row r="19" spans="1:4" ht="46.5" customHeight="1" thickBot="1" x14ac:dyDescent="0.3">
      <c r="A19" s="27" t="s">
        <v>70</v>
      </c>
      <c r="B19" s="27" t="s">
        <v>71</v>
      </c>
      <c r="C19" s="28">
        <v>34030</v>
      </c>
      <c r="D19" s="28">
        <v>36363</v>
      </c>
    </row>
    <row r="20" spans="1:4" ht="52.5" customHeight="1" thickBot="1" x14ac:dyDescent="0.3">
      <c r="A20" s="27" t="s">
        <v>72</v>
      </c>
      <c r="B20" s="27" t="s">
        <v>73</v>
      </c>
      <c r="C20" s="28"/>
      <c r="D20" s="28"/>
    </row>
    <row r="21" spans="1:4" ht="15.75" thickBot="1" x14ac:dyDescent="0.3">
      <c r="A21" s="27" t="s">
        <v>74</v>
      </c>
      <c r="B21" s="27" t="s">
        <v>75</v>
      </c>
      <c r="C21" s="28"/>
      <c r="D21" s="28">
        <v>4</v>
      </c>
    </row>
    <row r="22" spans="1:4" ht="15.75" thickBot="1" x14ac:dyDescent="0.3">
      <c r="A22" s="27"/>
      <c r="B22" s="27" t="s">
        <v>76</v>
      </c>
      <c r="C22" s="28">
        <v>49</v>
      </c>
      <c r="D22" s="28">
        <v>207</v>
      </c>
    </row>
    <row r="23" spans="1:4" ht="25.5" customHeight="1" thickBot="1" x14ac:dyDescent="0.3">
      <c r="A23" s="29"/>
      <c r="B23" s="29" t="s">
        <v>77</v>
      </c>
      <c r="C23" s="30">
        <f>C4+C12</f>
        <v>136535</v>
      </c>
      <c r="D23" s="30">
        <f>D4+D12</f>
        <v>138513</v>
      </c>
    </row>
    <row r="24" spans="1:4" ht="15.75" thickBot="1" x14ac:dyDescent="0.3">
      <c r="A24" s="25" t="s">
        <v>146</v>
      </c>
      <c r="B24" s="25" t="s">
        <v>160</v>
      </c>
      <c r="C24" s="26">
        <f>C25+C35+C36</f>
        <v>78218</v>
      </c>
      <c r="D24" s="26">
        <f>D25+D35+D36</f>
        <v>84373</v>
      </c>
    </row>
    <row r="25" spans="1:4" ht="15.75" thickBot="1" x14ac:dyDescent="0.3">
      <c r="A25" s="27"/>
      <c r="B25" s="27" t="s">
        <v>79</v>
      </c>
      <c r="C25" s="28">
        <f>SUM(C26:C34)</f>
        <v>78218</v>
      </c>
      <c r="D25" s="28">
        <f>SUM(D26:D34)</f>
        <v>84373</v>
      </c>
    </row>
    <row r="26" spans="1:4" ht="15.75" thickBot="1" x14ac:dyDescent="0.3">
      <c r="A26" s="27" t="s">
        <v>161</v>
      </c>
      <c r="B26" s="27" t="s">
        <v>162</v>
      </c>
      <c r="C26" s="28">
        <v>80600</v>
      </c>
      <c r="D26" s="28">
        <v>80600</v>
      </c>
    </row>
    <row r="27" spans="1:4" ht="15.75" thickBot="1" x14ac:dyDescent="0.3">
      <c r="A27" s="27"/>
      <c r="B27" s="27" t="s">
        <v>163</v>
      </c>
      <c r="C27" s="28"/>
      <c r="D27" s="28"/>
    </row>
    <row r="28" spans="1:4" ht="15.75" thickBot="1" x14ac:dyDescent="0.3">
      <c r="A28" s="27" t="s">
        <v>164</v>
      </c>
      <c r="B28" s="27" t="s">
        <v>165</v>
      </c>
      <c r="C28" s="28">
        <v>64321</v>
      </c>
      <c r="D28" s="28">
        <v>64321</v>
      </c>
    </row>
    <row r="29" spans="1:4" ht="15.75" thickBot="1" x14ac:dyDescent="0.3">
      <c r="A29" s="27" t="s">
        <v>85</v>
      </c>
      <c r="B29" s="27" t="s">
        <v>166</v>
      </c>
      <c r="C29" s="28"/>
      <c r="D29" s="28"/>
    </row>
    <row r="30" spans="1:4" ht="15.75" thickBot="1" x14ac:dyDescent="0.3">
      <c r="A30" s="27" t="s">
        <v>87</v>
      </c>
      <c r="B30" s="27" t="s">
        <v>167</v>
      </c>
      <c r="C30" s="28">
        <v>-60548</v>
      </c>
      <c r="D30" s="28">
        <v>-43647</v>
      </c>
    </row>
    <row r="31" spans="1:4" ht="15.75" thickBot="1" x14ac:dyDescent="0.3">
      <c r="A31" s="27"/>
      <c r="B31" s="27" t="s">
        <v>168</v>
      </c>
      <c r="C31" s="28"/>
      <c r="D31" s="28"/>
    </row>
    <row r="32" spans="1:4" ht="15.75" thickBot="1" x14ac:dyDescent="0.3">
      <c r="A32" s="27"/>
      <c r="B32" s="27" t="s">
        <v>169</v>
      </c>
      <c r="C32" s="28">
        <v>-6155</v>
      </c>
      <c r="D32" s="28">
        <v>-16901</v>
      </c>
    </row>
    <row r="33" spans="1:4" ht="15.75" thickBot="1" x14ac:dyDescent="0.3">
      <c r="A33" s="27" t="s">
        <v>91</v>
      </c>
      <c r="B33" s="27" t="s">
        <v>170</v>
      </c>
      <c r="C33" s="28"/>
      <c r="D33" s="28"/>
    </row>
    <row r="34" spans="1:4" ht="15.75" thickBot="1" x14ac:dyDescent="0.3">
      <c r="A34" s="27"/>
      <c r="B34" s="27" t="s">
        <v>171</v>
      </c>
      <c r="C34" s="28"/>
      <c r="D34" s="28"/>
    </row>
    <row r="35" spans="1:4" ht="15.75" thickBot="1" x14ac:dyDescent="0.3">
      <c r="A35" s="27" t="s">
        <v>94</v>
      </c>
      <c r="B35" s="27" t="s">
        <v>95</v>
      </c>
      <c r="C35" s="28"/>
      <c r="D35" s="28"/>
    </row>
    <row r="36" spans="1:4" ht="15.75" thickBot="1" x14ac:dyDescent="0.3">
      <c r="A36" s="27" t="s">
        <v>96</v>
      </c>
      <c r="B36" s="27" t="s">
        <v>97</v>
      </c>
      <c r="C36" s="28"/>
      <c r="D36" s="28"/>
    </row>
    <row r="37" spans="1:4" ht="15.75" thickBot="1" x14ac:dyDescent="0.3">
      <c r="A37" s="25" t="s">
        <v>146</v>
      </c>
      <c r="B37" s="25" t="s">
        <v>172</v>
      </c>
      <c r="C37" s="26">
        <f>SUM(C38:C39,C44:C48)</f>
        <v>26748</v>
      </c>
      <c r="D37" s="26">
        <f>SUM(D38:D39,D44:D48)</f>
        <v>24390</v>
      </c>
    </row>
    <row r="38" spans="1:4" ht="15.75" thickBot="1" x14ac:dyDescent="0.3">
      <c r="A38" s="27" t="s">
        <v>102</v>
      </c>
      <c r="B38" s="27" t="s">
        <v>99</v>
      </c>
      <c r="C38" s="28"/>
      <c r="D38" s="28"/>
    </row>
    <row r="39" spans="1:4" ht="15.75" thickBot="1" x14ac:dyDescent="0.3">
      <c r="A39" s="27"/>
      <c r="B39" s="27" t="s">
        <v>104</v>
      </c>
      <c r="C39" s="28">
        <f>SUM(C40:C43)</f>
        <v>0</v>
      </c>
      <c r="D39" s="28">
        <f>SUM(D40:D43)</f>
        <v>0</v>
      </c>
    </row>
    <row r="40" spans="1:4" ht="15.75" thickBot="1" x14ac:dyDescent="0.3">
      <c r="A40" s="27" t="s">
        <v>105</v>
      </c>
      <c r="B40" s="27" t="s">
        <v>173</v>
      </c>
      <c r="C40" s="28"/>
      <c r="D40" s="28"/>
    </row>
    <row r="41" spans="1:4" ht="15.75" thickBot="1" x14ac:dyDescent="0.3">
      <c r="A41" s="27" t="s">
        <v>107</v>
      </c>
      <c r="B41" s="27" t="s">
        <v>174</v>
      </c>
      <c r="C41" s="28"/>
      <c r="D41" s="28"/>
    </row>
    <row r="42" spans="1:4" ht="15.75" thickBot="1" x14ac:dyDescent="0.3">
      <c r="A42" s="27" t="s">
        <v>109</v>
      </c>
      <c r="B42" s="27" t="s">
        <v>175</v>
      </c>
      <c r="C42" s="28"/>
      <c r="D42" s="28"/>
    </row>
    <row r="43" spans="1:4" ht="18" customHeight="1" thickBot="1" x14ac:dyDescent="0.3">
      <c r="A43" s="27" t="s">
        <v>111</v>
      </c>
      <c r="B43" s="27" t="s">
        <v>176</v>
      </c>
      <c r="C43" s="28"/>
      <c r="D43" s="28"/>
    </row>
    <row r="44" spans="1:4" ht="15.75" thickBot="1" x14ac:dyDescent="0.3">
      <c r="A44" s="27" t="s">
        <v>113</v>
      </c>
      <c r="B44" s="27" t="s">
        <v>114</v>
      </c>
      <c r="C44" s="28">
        <v>26748</v>
      </c>
      <c r="D44" s="28">
        <v>24390</v>
      </c>
    </row>
    <row r="45" spans="1:4" ht="15.75" thickBot="1" x14ac:dyDescent="0.3">
      <c r="A45" s="27" t="s">
        <v>115</v>
      </c>
      <c r="B45" s="27" t="s">
        <v>116</v>
      </c>
      <c r="C45" s="28"/>
      <c r="D45" s="28"/>
    </row>
    <row r="46" spans="1:4" ht="15.75" thickBot="1" x14ac:dyDescent="0.3">
      <c r="A46" s="27" t="s">
        <v>117</v>
      </c>
      <c r="B46" s="27" t="s">
        <v>118</v>
      </c>
      <c r="C46" s="28"/>
      <c r="D46" s="28"/>
    </row>
    <row r="47" spans="1:4" ht="15.75" thickBot="1" x14ac:dyDescent="0.3">
      <c r="A47" s="27" t="s">
        <v>177</v>
      </c>
      <c r="B47" s="27" t="s">
        <v>120</v>
      </c>
      <c r="C47" s="28"/>
      <c r="D47" s="28"/>
    </row>
    <row r="48" spans="1:4" ht="15.75" thickBot="1" x14ac:dyDescent="0.3">
      <c r="A48" s="27" t="s">
        <v>178</v>
      </c>
      <c r="B48" s="27" t="s">
        <v>122</v>
      </c>
      <c r="C48" s="28"/>
      <c r="D48" s="28"/>
    </row>
    <row r="49" spans="1:4" ht="15.75" thickBot="1" x14ac:dyDescent="0.3">
      <c r="A49" s="25" t="s">
        <v>146</v>
      </c>
      <c r="B49" s="25" t="s">
        <v>179</v>
      </c>
      <c r="C49" s="26">
        <f>SUM(C50:C52,C57:C58,C61:C62)</f>
        <v>31569</v>
      </c>
      <c r="D49" s="26">
        <f>SUM(D50:D52,D57:D58,D61:D62)</f>
        <v>29750</v>
      </c>
    </row>
    <row r="50" spans="1:4" ht="15.75" thickBot="1" x14ac:dyDescent="0.3">
      <c r="A50" s="27" t="s">
        <v>124</v>
      </c>
      <c r="B50" s="27" t="s">
        <v>125</v>
      </c>
      <c r="C50" s="28"/>
      <c r="D50" s="28"/>
    </row>
    <row r="51" spans="1:4" ht="15.75" thickBot="1" x14ac:dyDescent="0.3">
      <c r="A51" s="27" t="s">
        <v>127</v>
      </c>
      <c r="B51" s="27" t="s">
        <v>126</v>
      </c>
      <c r="C51" s="28"/>
      <c r="D51" s="28"/>
    </row>
    <row r="52" spans="1:4" ht="15.75" thickBot="1" x14ac:dyDescent="0.3">
      <c r="A52" s="27"/>
      <c r="B52" s="27" t="s">
        <v>128</v>
      </c>
      <c r="C52" s="28">
        <f>SUM(C53:C56)</f>
        <v>8</v>
      </c>
      <c r="D52" s="28">
        <f>SUM(D53:D56)</f>
        <v>2</v>
      </c>
    </row>
    <row r="53" spans="1:4" ht="15.75" thickBot="1" x14ac:dyDescent="0.3">
      <c r="A53" s="27" t="s">
        <v>129</v>
      </c>
      <c r="B53" s="27" t="s">
        <v>173</v>
      </c>
      <c r="C53" s="28"/>
      <c r="D53" s="28"/>
    </row>
    <row r="54" spans="1:4" ht="15.75" thickBot="1" x14ac:dyDescent="0.3">
      <c r="A54" s="27" t="s">
        <v>130</v>
      </c>
      <c r="B54" s="27" t="s">
        <v>174</v>
      </c>
      <c r="C54" s="28"/>
      <c r="D54" s="28"/>
    </row>
    <row r="55" spans="1:4" ht="15.75" thickBot="1" x14ac:dyDescent="0.3">
      <c r="A55" s="27" t="s">
        <v>131</v>
      </c>
      <c r="B55" s="27" t="s">
        <v>175</v>
      </c>
      <c r="C55" s="28"/>
      <c r="D55" s="28"/>
    </row>
    <row r="56" spans="1:4" ht="42" customHeight="1" thickBot="1" x14ac:dyDescent="0.3">
      <c r="A56" s="27" t="s">
        <v>132</v>
      </c>
      <c r="B56" s="27" t="s">
        <v>180</v>
      </c>
      <c r="C56" s="28">
        <v>8</v>
      </c>
      <c r="D56" s="28">
        <v>2</v>
      </c>
    </row>
    <row r="57" spans="1:4" ht="31.5" customHeight="1" thickBot="1" x14ac:dyDescent="0.3">
      <c r="A57" s="27" t="s">
        <v>134</v>
      </c>
      <c r="B57" s="27" t="s">
        <v>135</v>
      </c>
      <c r="C57" s="28">
        <v>30953</v>
      </c>
      <c r="D57" s="28">
        <v>29150</v>
      </c>
    </row>
    <row r="58" spans="1:4" ht="15.75" thickBot="1" x14ac:dyDescent="0.3">
      <c r="A58" s="27"/>
      <c r="B58" s="27" t="s">
        <v>136</v>
      </c>
      <c r="C58" s="28">
        <f>SUM(C59:C60)</f>
        <v>608</v>
      </c>
      <c r="D58" s="28">
        <f>SUM(D59:D60)</f>
        <v>598</v>
      </c>
    </row>
    <row r="59" spans="1:4" ht="15.75" thickBot="1" x14ac:dyDescent="0.3">
      <c r="A59" s="27" t="s">
        <v>137</v>
      </c>
      <c r="B59" s="27" t="s">
        <v>181</v>
      </c>
      <c r="C59" s="28"/>
      <c r="D59" s="28"/>
    </row>
    <row r="60" spans="1:4" ht="15.75" thickBot="1" x14ac:dyDescent="0.3">
      <c r="A60" s="27" t="s">
        <v>139</v>
      </c>
      <c r="B60" s="27" t="s">
        <v>182</v>
      </c>
      <c r="C60" s="28">
        <v>608</v>
      </c>
      <c r="D60" s="28">
        <v>598</v>
      </c>
    </row>
    <row r="61" spans="1:4" ht="15.75" thickBot="1" x14ac:dyDescent="0.3">
      <c r="A61" s="27" t="s">
        <v>141</v>
      </c>
      <c r="B61" s="27" t="s">
        <v>142</v>
      </c>
      <c r="C61" s="28"/>
      <c r="D61" s="28"/>
    </row>
    <row r="62" spans="1:4" ht="15.75" thickBot="1" x14ac:dyDescent="0.3">
      <c r="A62" s="27" t="s">
        <v>183</v>
      </c>
      <c r="B62" s="27" t="s">
        <v>144</v>
      </c>
      <c r="C62" s="28"/>
      <c r="D62" s="28"/>
    </row>
    <row r="63" spans="1:4" ht="23.25" customHeight="1" thickBot="1" x14ac:dyDescent="0.3">
      <c r="A63" s="29"/>
      <c r="B63" s="29" t="s">
        <v>145</v>
      </c>
      <c r="C63" s="30">
        <f>C24+C37+C49</f>
        <v>136535</v>
      </c>
      <c r="D63" s="30">
        <f>D24+D37+D49</f>
        <v>138513</v>
      </c>
    </row>
    <row r="66" spans="1:1" x14ac:dyDescent="0.25">
      <c r="A66" s="31" t="s">
        <v>184</v>
      </c>
    </row>
  </sheetData>
  <mergeCells count="1">
    <mergeCell ref="A1:D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01c889c8-c4c2-4f7a-8b86-3a304989bd59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89B4ACC87328F4095024FBACBD3B287" ma:contentTypeVersion="14" ma:contentTypeDescription="Crear nuevo documento." ma:contentTypeScope="" ma:versionID="2a989f3c7db210f421e6cb30efc06c03">
  <xsd:schema xmlns:xsd="http://www.w3.org/2001/XMLSchema" xmlns:xs="http://www.w3.org/2001/XMLSchema" xmlns:p="http://schemas.microsoft.com/office/2006/metadata/properties" xmlns:ns3="01c889c8-c4c2-4f7a-8b86-3a304989bd59" xmlns:ns4="8ffb3fc8-79ff-46ea-a843-bbe424eb24c1" targetNamespace="http://schemas.microsoft.com/office/2006/metadata/properties" ma:root="true" ma:fieldsID="ec336217ed010940a6456aab671e7ab3" ns3:_="" ns4:_="">
    <xsd:import namespace="01c889c8-c4c2-4f7a-8b86-3a304989bd59"/>
    <xsd:import namespace="8ffb3fc8-79ff-46ea-a843-bbe424eb24c1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c889c8-c4c2-4f7a-8b86-3a304989bd59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fb3fc8-79ff-46ea-a843-bbe424eb24c1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5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47D85F4-E583-4CBE-B422-990BAE9261E1}">
  <ds:schemaRefs>
    <ds:schemaRef ds:uri="01c889c8-c4c2-4f7a-8b86-3a304989bd59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8ffb3fc8-79ff-46ea-a843-bbe424eb24c1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0CC1EB13-2A57-4F57-ADFB-93C00108AD5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c889c8-c4c2-4f7a-8b86-3a304989bd59"/>
    <ds:schemaRef ds:uri="8ffb3fc8-79ff-46ea-a843-bbe424eb24c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1A47F38-1C4B-45A3-BF25-EB2C40D9E2E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18</vt:i4>
      </vt:variant>
    </vt:vector>
  </HeadingPairs>
  <TitlesOfParts>
    <vt:vector size="18" baseType="lpstr">
      <vt:lpstr>índice</vt:lpstr>
      <vt:lpstr>AG. CIBERSEGURIDAD</vt:lpstr>
      <vt:lpstr>AG. LOGÍSTICA</vt:lpstr>
      <vt:lpstr>AMAPAD</vt:lpstr>
      <vt:lpstr>AG. ADM.DIGITAL</vt:lpstr>
      <vt:lpstr>ALCALINGUA</vt:lpstr>
      <vt:lpstr>CYII</vt:lpstr>
      <vt:lpstr>CYII, S.A.</vt:lpstr>
      <vt:lpstr>CANAL Extensia</vt:lpstr>
      <vt:lpstr>CANAL Gest. Lanzarote</vt:lpstr>
      <vt:lpstr>CRUSA</vt:lpstr>
      <vt:lpstr>HOSP.FUENLABRADA</vt:lpstr>
      <vt:lpstr>HOSP.ALCORCÓN</vt:lpstr>
      <vt:lpstr>MADRID CULTURA Y TURISMO</vt:lpstr>
      <vt:lpstr>METRO</vt:lpstr>
      <vt:lpstr>PLANIFICA MADRID</vt:lpstr>
      <vt:lpstr>RTVM</vt:lpstr>
      <vt:lpstr>UNIVERSITAS XXI</vt:lpstr>
    </vt:vector>
  </TitlesOfParts>
  <Company>Comunidad de Madrid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AGT90</dc:creator>
  <dcterms:created xsi:type="dcterms:W3CDTF">2024-08-05T07:10:03Z</dcterms:created>
  <dcterms:modified xsi:type="dcterms:W3CDTF">2025-08-26T08:40:14Z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0x010100889B4ACC87328F4095024FBACBD3B287</vt:lpwstr>
  </property>
</Properties>
</file>