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5\Trim 1\WEB\Comprobaciones DSI\"/>
    </mc:Choice>
  </mc:AlternateContent>
  <xr:revisionPtr revIDLastSave="0" documentId="13_ncr:1_{E917F32A-FF32-4FD0-8B0C-C6D4B752C267}" xr6:coauthVersionLast="47" xr6:coauthVersionMax="47" xr10:uidLastSave="{00000000-0000-0000-0000-000000000000}"/>
  <bookViews>
    <workbookView xWindow="28680" yWindow="-120" windowWidth="29040" windowHeight="15720" tabRatio="992" xr2:uid="{00000000-000D-0000-FFFF-FFFF00000000}"/>
  </bookViews>
  <sheets>
    <sheet name="índice" sheetId="1" r:id="rId1"/>
    <sheet name="AG. CIBERSEGURIDAD" sheetId="29" r:id="rId2"/>
    <sheet name="AG. LOGÍSTICA" sheetId="30" r:id="rId3"/>
    <sheet name="AMAPAD" sheetId="23" r:id="rId4"/>
    <sheet name="AG. ADM.DIGITAL" sheetId="2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24" r:id="rId10"/>
    <sheet name="CRUSA" sheetId="25" r:id="rId11"/>
    <sheet name="HOSP.FUENLABRADA" sheetId="26" r:id="rId12"/>
    <sheet name="HOSP.ALCORCÓN" sheetId="11" r:id="rId13"/>
    <sheet name="MADRID ACTIVA" sheetId="27" r:id="rId14"/>
    <sheet name="MADRID CULTURA Y TURISMO" sheetId="12" r:id="rId15"/>
    <sheet name="METRO" sheetId="13" r:id="rId16"/>
    <sheet name="PLANIFICA MADRID" sheetId="14" r:id="rId17"/>
    <sheet name="RTVM" sheetId="28" r:id="rId18"/>
    <sheet name="U.C.RADIODIAGNÓSTICO" sheetId="16" r:id="rId19"/>
    <sheet name="UNIVERSITAS XXI" sheetId="15" r:id="rId20"/>
  </sheets>
  <definedNames>
    <definedName name="_xlnm._FilterDatabase" localSheetId="0" hidden="1">índice!$A$3:$E$3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5" l="1"/>
  <c r="C59" i="15"/>
  <c r="D47" i="15"/>
  <c r="C47" i="15"/>
  <c r="D44" i="15"/>
  <c r="D55" i="15" s="1"/>
  <c r="C44" i="15"/>
  <c r="C55" i="15" s="1"/>
  <c r="D40" i="15"/>
  <c r="C40" i="15"/>
  <c r="D35" i="15"/>
  <c r="C35" i="15"/>
  <c r="D31" i="15"/>
  <c r="C31" i="15"/>
  <c r="D30" i="15"/>
  <c r="C30" i="15"/>
  <c r="D24" i="15"/>
  <c r="C24" i="15"/>
  <c r="D19" i="15"/>
  <c r="C19" i="15"/>
  <c r="D15" i="15"/>
  <c r="C15" i="15"/>
  <c r="D12" i="15"/>
  <c r="C12" i="15"/>
  <c r="C43" i="15" s="1"/>
  <c r="C56" i="15" s="1"/>
  <c r="C58" i="15" s="1"/>
  <c r="D7" i="15"/>
  <c r="D43" i="15" s="1"/>
  <c r="D56" i="15" s="1"/>
  <c r="D58" i="15" s="1"/>
  <c r="C7" i="15"/>
  <c r="D61" i="15" l="1"/>
  <c r="D3" i="15"/>
  <c r="C61" i="15"/>
  <c r="C3" i="15"/>
  <c r="D50" i="16" l="1"/>
  <c r="D58" i="16" s="1"/>
  <c r="C50" i="16"/>
  <c r="C58" i="16" s="1"/>
  <c r="D47" i="16"/>
  <c r="C47" i="16"/>
  <c r="D43" i="16"/>
  <c r="C43" i="16"/>
  <c r="C46" i="16" s="1"/>
  <c r="D38" i="16"/>
  <c r="D33" i="16" s="1"/>
  <c r="C38" i="16"/>
  <c r="D34" i="16"/>
  <c r="C34" i="16"/>
  <c r="C33" i="16"/>
  <c r="D29" i="16"/>
  <c r="C29" i="16"/>
  <c r="D27" i="16"/>
  <c r="C27" i="16"/>
  <c r="D22" i="16"/>
  <c r="C22" i="16"/>
  <c r="D18" i="16"/>
  <c r="C18" i="16"/>
  <c r="D15" i="16"/>
  <c r="C15" i="16"/>
  <c r="D10" i="16"/>
  <c r="C10" i="16"/>
  <c r="D59" i="16" l="1"/>
  <c r="D61" i="16" s="1"/>
  <c r="D64" i="16" s="1"/>
  <c r="D46" i="16"/>
  <c r="C59" i="16"/>
  <c r="C61" i="16" s="1"/>
  <c r="C64" i="16" s="1"/>
  <c r="D50" i="28" l="1"/>
  <c r="D58" i="28" s="1"/>
  <c r="C50" i="28"/>
  <c r="C58" i="28" s="1"/>
  <c r="D47" i="28"/>
  <c r="C47" i="28"/>
  <c r="D43" i="28"/>
  <c r="D46" i="28" s="1"/>
  <c r="C43" i="28"/>
  <c r="C46" i="28" s="1"/>
  <c r="D38" i="28"/>
  <c r="C38" i="28"/>
  <c r="D34" i="28"/>
  <c r="C34" i="28"/>
  <c r="D33" i="28"/>
  <c r="C33" i="28"/>
  <c r="D27" i="28"/>
  <c r="C27" i="28"/>
  <c r="D22" i="28"/>
  <c r="C22" i="28"/>
  <c r="D18" i="28"/>
  <c r="C18" i="28"/>
  <c r="D15" i="28"/>
  <c r="C15" i="28"/>
  <c r="D10" i="28"/>
  <c r="C10" i="28"/>
  <c r="C59" i="28" l="1"/>
  <c r="C61" i="28" s="1"/>
  <c r="C64" i="28" s="1"/>
  <c r="D59" i="28"/>
  <c r="D61" i="28" s="1"/>
  <c r="D64" i="28" s="1"/>
  <c r="D50" i="14" l="1"/>
  <c r="D58" i="14" s="1"/>
  <c r="C50" i="14"/>
  <c r="C58" i="14" s="1"/>
  <c r="D47" i="14"/>
  <c r="C47" i="14"/>
  <c r="D43" i="14"/>
  <c r="D46" i="14" s="1"/>
  <c r="C43" i="14"/>
  <c r="C46" i="14" s="1"/>
  <c r="D38" i="14"/>
  <c r="C38" i="14"/>
  <c r="D34" i="14"/>
  <c r="C34" i="14"/>
  <c r="D33" i="14"/>
  <c r="C33" i="14"/>
  <c r="D27" i="14"/>
  <c r="C27" i="14"/>
  <c r="D22" i="14"/>
  <c r="C22" i="14"/>
  <c r="C19" i="14"/>
  <c r="D18" i="14"/>
  <c r="C18" i="14"/>
  <c r="D15" i="14"/>
  <c r="C15" i="14"/>
  <c r="D10" i="14"/>
  <c r="C10" i="14"/>
  <c r="C59" i="14" l="1"/>
  <c r="C61" i="14" s="1"/>
  <c r="C64" i="14" s="1"/>
  <c r="D59" i="14"/>
  <c r="D61" i="14" s="1"/>
  <c r="D64" i="14" s="1"/>
  <c r="D50" i="12" l="1"/>
  <c r="D58" i="12" s="1"/>
  <c r="C50" i="12"/>
  <c r="C58" i="12" s="1"/>
  <c r="D47" i="12"/>
  <c r="C47" i="12"/>
  <c r="D43" i="12"/>
  <c r="C43" i="12"/>
  <c r="D38" i="12"/>
  <c r="D33" i="12" s="1"/>
  <c r="C38" i="12"/>
  <c r="C33" i="12" s="1"/>
  <c r="D34" i="12"/>
  <c r="C34" i="12"/>
  <c r="D27" i="12"/>
  <c r="C27" i="12"/>
  <c r="D22" i="12"/>
  <c r="C22" i="12"/>
  <c r="D18" i="12"/>
  <c r="C18" i="12"/>
  <c r="D15" i="12"/>
  <c r="C15" i="12"/>
  <c r="D10" i="12"/>
  <c r="C10" i="12"/>
  <c r="C59" i="12" l="1"/>
  <c r="C61" i="12" s="1"/>
  <c r="C64" i="12" s="1"/>
  <c r="D59" i="12"/>
  <c r="D61" i="12" s="1"/>
  <c r="D64" i="12" s="1"/>
  <c r="C46" i="12"/>
  <c r="D46" i="12"/>
  <c r="D50" i="27" l="1"/>
  <c r="D58" i="27" s="1"/>
  <c r="D59" i="27" s="1"/>
  <c r="D61" i="27" s="1"/>
  <c r="D64" i="27" s="1"/>
  <c r="C50" i="27"/>
  <c r="C58" i="27" s="1"/>
  <c r="D47" i="27"/>
  <c r="C47" i="27"/>
  <c r="D43" i="27"/>
  <c r="D46" i="27" s="1"/>
  <c r="C43" i="27"/>
  <c r="C46" i="27" s="1"/>
  <c r="D38" i="27"/>
  <c r="C38" i="27"/>
  <c r="D34" i="27"/>
  <c r="C34" i="27"/>
  <c r="D33" i="27"/>
  <c r="C33" i="27"/>
  <c r="D27" i="27"/>
  <c r="C27" i="27"/>
  <c r="D22" i="27"/>
  <c r="C22" i="27"/>
  <c r="D18" i="27"/>
  <c r="C18" i="27"/>
  <c r="D15" i="27"/>
  <c r="C15" i="27"/>
  <c r="D10" i="27"/>
  <c r="C10" i="27"/>
  <c r="C59" i="27" l="1"/>
  <c r="C61" i="27" s="1"/>
  <c r="C64" i="27" s="1"/>
  <c r="D66" i="11" l="1"/>
  <c r="D71" i="11" s="1"/>
  <c r="D65" i="11"/>
  <c r="D64" i="11"/>
  <c r="D72" i="11" s="1"/>
  <c r="C64" i="11"/>
  <c r="D58" i="11"/>
  <c r="C58" i="11"/>
  <c r="D45" i="11"/>
  <c r="C45" i="11"/>
  <c r="D42" i="11"/>
  <c r="D54" i="11" s="1"/>
  <c r="C42" i="11"/>
  <c r="C54" i="11" s="1"/>
  <c r="D38" i="11"/>
  <c r="C38" i="11"/>
  <c r="D34" i="11"/>
  <c r="C34" i="11"/>
  <c r="C32" i="11"/>
  <c r="C66" i="11" s="1"/>
  <c r="D26" i="11"/>
  <c r="C26" i="11"/>
  <c r="D23" i="11"/>
  <c r="D22" i="11"/>
  <c r="C22" i="11"/>
  <c r="D13" i="11"/>
  <c r="C13" i="11"/>
  <c r="C12" i="11"/>
  <c r="C10" i="11"/>
  <c r="D7" i="11"/>
  <c r="D41" i="11" s="1"/>
  <c r="D55" i="11" s="1"/>
  <c r="D57" i="11" s="1"/>
  <c r="C7" i="11"/>
  <c r="C41" i="11" s="1"/>
  <c r="C55" i="11" s="1"/>
  <c r="C57" i="11" s="1"/>
  <c r="C71" i="11" l="1"/>
  <c r="C65" i="11"/>
  <c r="C6" i="11"/>
  <c r="D77" i="11"/>
  <c r="D6" i="11"/>
  <c r="C72" i="11"/>
  <c r="C77" i="11" s="1"/>
  <c r="D58" i="26" l="1"/>
  <c r="D50" i="26"/>
  <c r="C50" i="26"/>
  <c r="C47" i="26"/>
  <c r="D47" i="26"/>
  <c r="D43" i="26"/>
  <c r="D46" i="26" s="1"/>
  <c r="C43" i="26"/>
  <c r="C38" i="26"/>
  <c r="C33" i="26" s="1"/>
  <c r="D38" i="26"/>
  <c r="D33" i="26" s="1"/>
  <c r="D34" i="26"/>
  <c r="C34" i="26"/>
  <c r="D27" i="26"/>
  <c r="C27" i="26"/>
  <c r="C22" i="26"/>
  <c r="D22" i="26"/>
  <c r="D18" i="26"/>
  <c r="C18" i="26"/>
  <c r="C15" i="26"/>
  <c r="D15" i="26"/>
  <c r="D10" i="26"/>
  <c r="C10" i="26"/>
  <c r="C46" i="26" l="1"/>
  <c r="C58" i="26"/>
  <c r="C59" i="26" s="1"/>
  <c r="C61" i="26" s="1"/>
  <c r="C64" i="26" s="1"/>
  <c r="D59" i="26"/>
  <c r="D61" i="26" s="1"/>
  <c r="D64" i="26" s="1"/>
  <c r="D59" i="25" l="1"/>
  <c r="C59" i="25"/>
  <c r="D47" i="25"/>
  <c r="C47" i="25"/>
  <c r="D44" i="25"/>
  <c r="D55" i="25" s="1"/>
  <c r="C44" i="25"/>
  <c r="C55" i="25" s="1"/>
  <c r="D40" i="25"/>
  <c r="C40" i="25"/>
  <c r="D35" i="25"/>
  <c r="C35" i="25"/>
  <c r="D31" i="25"/>
  <c r="C31" i="25"/>
  <c r="D30" i="25"/>
  <c r="C30" i="25"/>
  <c r="D24" i="25"/>
  <c r="C24" i="25"/>
  <c r="D19" i="25"/>
  <c r="C19" i="25"/>
  <c r="D15" i="25"/>
  <c r="C15" i="25"/>
  <c r="D12" i="25"/>
  <c r="C12" i="25"/>
  <c r="C43" i="25" s="1"/>
  <c r="C56" i="25" s="1"/>
  <c r="C58" i="25" s="1"/>
  <c r="D7" i="25"/>
  <c r="D43" i="25" s="1"/>
  <c r="D56" i="25" s="1"/>
  <c r="D58" i="25" s="1"/>
  <c r="C7" i="25"/>
  <c r="D3" i="25" l="1"/>
  <c r="D61" i="25"/>
  <c r="C61" i="25"/>
  <c r="C3" i="25"/>
  <c r="D59" i="24" l="1"/>
  <c r="C59" i="24"/>
  <c r="D47" i="24"/>
  <c r="C47" i="24"/>
  <c r="D44" i="24"/>
  <c r="D55" i="24" s="1"/>
  <c r="C44" i="24"/>
  <c r="C55" i="24" s="1"/>
  <c r="D40" i="24"/>
  <c r="C40" i="24"/>
  <c r="D35" i="24"/>
  <c r="C35" i="24"/>
  <c r="D31" i="24"/>
  <c r="C31" i="24"/>
  <c r="D30" i="24"/>
  <c r="C30" i="24"/>
  <c r="D24" i="24"/>
  <c r="C24" i="24"/>
  <c r="D19" i="24"/>
  <c r="C19" i="24"/>
  <c r="D15" i="24"/>
  <c r="C15" i="24"/>
  <c r="D12" i="24"/>
  <c r="D43" i="24" s="1"/>
  <c r="D56" i="24" s="1"/>
  <c r="D58" i="24" s="1"/>
  <c r="C12" i="24"/>
  <c r="C43" i="24" s="1"/>
  <c r="D7" i="24"/>
  <c r="C7" i="24"/>
  <c r="C56" i="24" l="1"/>
  <c r="C58" i="24" s="1"/>
  <c r="D61" i="24"/>
  <c r="D3" i="24"/>
  <c r="C61" i="24" l="1"/>
  <c r="C3" i="24"/>
  <c r="D59" i="6" l="1"/>
  <c r="C59" i="6"/>
  <c r="D47" i="6"/>
  <c r="C47" i="6"/>
  <c r="D44" i="6"/>
  <c r="D55" i="6" s="1"/>
  <c r="C44" i="6"/>
  <c r="C55" i="6" s="1"/>
  <c r="D40" i="6"/>
  <c r="C40" i="6"/>
  <c r="D35" i="6"/>
  <c r="C35" i="6"/>
  <c r="D31" i="6"/>
  <c r="D30" i="6" s="1"/>
  <c r="D43" i="6" s="1"/>
  <c r="D56" i="6" s="1"/>
  <c r="D58" i="6" s="1"/>
  <c r="C31" i="6"/>
  <c r="C30" i="6" s="1"/>
  <c r="C43" i="6" s="1"/>
  <c r="C56" i="6" s="1"/>
  <c r="C58" i="6" s="1"/>
  <c r="D24" i="6"/>
  <c r="C24" i="6"/>
  <c r="D19" i="6"/>
  <c r="C19" i="6"/>
  <c r="D15" i="6"/>
  <c r="C15" i="6"/>
  <c r="D12" i="6"/>
  <c r="C12" i="6"/>
  <c r="D7" i="6"/>
  <c r="C7" i="6"/>
  <c r="D61" i="6" l="1"/>
  <c r="D3" i="6"/>
  <c r="C3" i="6"/>
  <c r="C61" i="6"/>
  <c r="D59" i="8" l="1"/>
  <c r="C59" i="8"/>
  <c r="D47" i="8"/>
  <c r="C47" i="8"/>
  <c r="D44" i="8"/>
  <c r="D55" i="8" s="1"/>
  <c r="C44" i="8"/>
  <c r="C55" i="8" s="1"/>
  <c r="D35" i="8"/>
  <c r="C35" i="8"/>
  <c r="D31" i="8"/>
  <c r="D30" i="8"/>
  <c r="C30" i="8"/>
  <c r="C43" i="8" s="1"/>
  <c r="C56" i="8" s="1"/>
  <c r="C58" i="8" s="1"/>
  <c r="D24" i="8"/>
  <c r="D43" i="8" s="1"/>
  <c r="D56" i="8" s="1"/>
  <c r="D58" i="8" s="1"/>
  <c r="C24" i="8"/>
  <c r="D19" i="8"/>
  <c r="C19" i="8"/>
  <c r="D15" i="8"/>
  <c r="C15" i="8"/>
  <c r="D12" i="8"/>
  <c r="C12" i="8"/>
  <c r="D7" i="8"/>
  <c r="C7" i="8"/>
  <c r="D3" i="8" l="1"/>
  <c r="D61" i="8"/>
  <c r="C3" i="8"/>
  <c r="C61" i="8"/>
  <c r="D59" i="7" l="1"/>
  <c r="C59" i="7"/>
  <c r="D47" i="7"/>
  <c r="C47" i="7"/>
  <c r="D44" i="7"/>
  <c r="D55" i="7" s="1"/>
  <c r="C44" i="7"/>
  <c r="C55" i="7" s="1"/>
  <c r="D40" i="7"/>
  <c r="C40" i="7"/>
  <c r="D35" i="7"/>
  <c r="C35" i="7"/>
  <c r="D31" i="7"/>
  <c r="C31" i="7"/>
  <c r="D30" i="7"/>
  <c r="C30" i="7"/>
  <c r="D24" i="7"/>
  <c r="C24" i="7"/>
  <c r="D19" i="7"/>
  <c r="C19" i="7"/>
  <c r="D15" i="7"/>
  <c r="C15" i="7"/>
  <c r="D12" i="7"/>
  <c r="C12" i="7"/>
  <c r="C43" i="7" s="1"/>
  <c r="C56" i="7" s="1"/>
  <c r="C58" i="7" s="1"/>
  <c r="D7" i="7"/>
  <c r="D43" i="7" s="1"/>
  <c r="D56" i="7" s="1"/>
  <c r="D58" i="7" s="1"/>
  <c r="C7" i="7"/>
  <c r="D3" i="7" l="1"/>
  <c r="D61" i="7"/>
  <c r="C61" i="7"/>
  <c r="C3" i="7"/>
  <c r="D59" i="5" l="1"/>
  <c r="C59" i="5"/>
  <c r="D47" i="5"/>
  <c r="C47" i="5"/>
  <c r="D44" i="5"/>
  <c r="D55" i="5" s="1"/>
  <c r="C44" i="5"/>
  <c r="C55" i="5" s="1"/>
  <c r="C43" i="5"/>
  <c r="C56" i="5" s="1"/>
  <c r="C58" i="5" s="1"/>
  <c r="D40" i="5"/>
  <c r="C40" i="5"/>
  <c r="D35" i="5"/>
  <c r="C35" i="5"/>
  <c r="D31" i="5"/>
  <c r="C31" i="5"/>
  <c r="D30" i="5"/>
  <c r="C30" i="5"/>
  <c r="D24" i="5"/>
  <c r="C24" i="5"/>
  <c r="D19" i="5"/>
  <c r="C19" i="5"/>
  <c r="D15" i="5"/>
  <c r="C15" i="5"/>
  <c r="D12" i="5"/>
  <c r="D43" i="5" s="1"/>
  <c r="D56" i="5" s="1"/>
  <c r="D58" i="5" s="1"/>
  <c r="C12" i="5"/>
  <c r="D7" i="5"/>
  <c r="C7" i="5"/>
  <c r="C61" i="5" l="1"/>
  <c r="C3" i="5"/>
  <c r="D61" i="5"/>
  <c r="D3" i="5"/>
  <c r="D50" i="2" l="1"/>
  <c r="D58" i="2" s="1"/>
  <c r="C50" i="2"/>
  <c r="C58" i="2" s="1"/>
  <c r="D47" i="2"/>
  <c r="C47" i="2"/>
  <c r="D43" i="2"/>
  <c r="C43" i="2"/>
  <c r="D38" i="2"/>
  <c r="D33" i="2" s="1"/>
  <c r="C38" i="2"/>
  <c r="C33" i="2" s="1"/>
  <c r="D34" i="2"/>
  <c r="C34" i="2"/>
  <c r="D27" i="2"/>
  <c r="C27" i="2"/>
  <c r="D22" i="2"/>
  <c r="C22" i="2"/>
  <c r="D18" i="2"/>
  <c r="C18" i="2"/>
  <c r="D15" i="2"/>
  <c r="C15" i="2"/>
  <c r="D10" i="2"/>
  <c r="C10" i="2"/>
  <c r="C59" i="2" l="1"/>
  <c r="C61" i="2" s="1"/>
  <c r="C64" i="2" s="1"/>
  <c r="D59" i="2"/>
  <c r="D61" i="2" s="1"/>
  <c r="D64" i="2" s="1"/>
  <c r="C46" i="2"/>
  <c r="D46" i="2"/>
  <c r="D50" i="23" l="1"/>
  <c r="D58" i="23" s="1"/>
  <c r="C50" i="23"/>
  <c r="C58" i="23" s="1"/>
  <c r="D47" i="23"/>
  <c r="C47" i="23"/>
  <c r="D43" i="23"/>
  <c r="C43" i="23"/>
  <c r="D38" i="23"/>
  <c r="D33" i="23" s="1"/>
  <c r="C38" i="23"/>
  <c r="C33" i="23" s="1"/>
  <c r="D34" i="23"/>
  <c r="C34" i="23"/>
  <c r="D27" i="23"/>
  <c r="C27" i="23"/>
  <c r="D22" i="23"/>
  <c r="C22" i="23"/>
  <c r="D18" i="23"/>
  <c r="C18" i="23"/>
  <c r="D15" i="23"/>
  <c r="C15" i="23"/>
  <c r="D10" i="23"/>
  <c r="C10" i="23"/>
  <c r="C59" i="23" l="1"/>
  <c r="C61" i="23" s="1"/>
  <c r="C64" i="23" s="1"/>
  <c r="C46" i="23"/>
  <c r="D46" i="23"/>
  <c r="D59" i="23" s="1"/>
  <c r="D61" i="23" s="1"/>
  <c r="D64" i="23" s="1"/>
  <c r="D59" i="30" l="1"/>
  <c r="C59" i="30"/>
  <c r="D47" i="30"/>
  <c r="C47" i="30"/>
  <c r="D44" i="30"/>
  <c r="D55" i="30" s="1"/>
  <c r="C44" i="30"/>
  <c r="C55" i="30" s="1"/>
  <c r="D43" i="30"/>
  <c r="D56" i="30" s="1"/>
  <c r="D58" i="30" s="1"/>
  <c r="D40" i="30"/>
  <c r="C40" i="30"/>
  <c r="D35" i="30"/>
  <c r="C35" i="30"/>
  <c r="C30" i="30" s="1"/>
  <c r="D31" i="30"/>
  <c r="C31" i="30"/>
  <c r="D30" i="30"/>
  <c r="D24" i="30"/>
  <c r="C24" i="30"/>
  <c r="D19" i="30"/>
  <c r="C19" i="30"/>
  <c r="D15" i="30"/>
  <c r="C15" i="30"/>
  <c r="D12" i="30"/>
  <c r="C12" i="30"/>
  <c r="D7" i="30"/>
  <c r="C7" i="30"/>
  <c r="D61" i="30" l="1"/>
  <c r="D3" i="30"/>
  <c r="C43" i="30"/>
  <c r="C56" i="30" s="1"/>
  <c r="C58" i="30" s="1"/>
  <c r="C61" i="30" l="1"/>
  <c r="C3" i="30"/>
  <c r="D50" i="29"/>
  <c r="D58" i="29" s="1"/>
  <c r="D59" i="29" s="1"/>
  <c r="D61" i="29" s="1"/>
  <c r="D64" i="29" s="1"/>
  <c r="C50" i="29"/>
  <c r="C58" i="29" s="1"/>
  <c r="C59" i="29" s="1"/>
  <c r="C61" i="29" s="1"/>
  <c r="C64" i="29" s="1"/>
  <c r="D47" i="29"/>
  <c r="C47" i="29"/>
  <c r="D43" i="29"/>
  <c r="D46" i="29" s="1"/>
  <c r="C43" i="29"/>
  <c r="C46" i="29" s="1"/>
  <c r="D38" i="29"/>
  <c r="C38" i="29"/>
  <c r="D34" i="29"/>
  <c r="C34" i="29"/>
  <c r="D33" i="29"/>
  <c r="C33" i="29"/>
  <c r="D27" i="29"/>
  <c r="C27" i="29"/>
  <c r="D22" i="29"/>
  <c r="C22" i="29"/>
  <c r="D18" i="29"/>
  <c r="C18" i="29"/>
  <c r="D15" i="29"/>
  <c r="C15" i="29"/>
  <c r="D10" i="29"/>
  <c r="C10" i="29"/>
</calcChain>
</file>

<file path=xl/sharedStrings.xml><?xml version="1.0" encoding="utf-8"?>
<sst xmlns="http://schemas.openxmlformats.org/spreadsheetml/2006/main" count="2197" uniqueCount="257">
  <si>
    <t>EMPRESAS Y ENTES PÚBLICOS DE LA COMUNIDAD DE MADRID</t>
  </si>
  <si>
    <t xml:space="preserve"> </t>
  </si>
  <si>
    <t>AGENCIA PARA LA ADMINISTRACIÓN DIGITAL DE LA COMUNIDAD DE MADRID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</si>
  <si>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</si>
  <si>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</si>
  <si>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</si>
  <si>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</si>
  <si>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</si>
  <si>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</si>
  <si>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CIUDAD RESIDENCIAL UNIVERSITARIA, S.A. (CRUSA)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</si>
  <si>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</si>
  <si>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</si>
  <si>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</si>
  <si>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</si>
  <si>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</si>
  <si>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UNIDAD CENTRAL DE RADIODIAGNÓSTICO</t>
  </si>
  <si>
    <t>UNIVERSITAS XXI, SOLUCIONES Y TECNOLOGIA PARA LA UNIVERSIDAD, S.A. (OCUSA)</t>
  </si>
  <si>
    <t>CUENTA DE PÉRDIDAS Y GANANCIAS</t>
  </si>
  <si>
    <t>FUNDACIÓN HOSPITAL UNIVERSITARIO ALCORCÓN</t>
  </si>
  <si>
    <t>EMPRESA PÚBLICA HOSPITAL UNIVERSITARIO DE FUENLABRADA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</si>
  <si>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</si>
  <si>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</si>
  <si>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</si>
  <si>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</si>
  <si>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</si>
  <si>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</si>
  <si>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</si>
  <si>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</si>
  <si>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</si>
  <si>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</si>
  <si>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</si>
  <si>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</si>
  <si>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</si>
  <si>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</si>
  <si>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</si>
  <si>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</si>
  <si>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</si>
  <si>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</si>
  <si>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</si>
  <si>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</si>
  <si>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</si>
  <si>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</si>
  <si>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</si>
  <si>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</si>
  <si>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</si>
  <si>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</si>
  <si>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</si>
  <si>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</si>
  <si>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</si>
  <si>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</si>
  <si>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</si>
  <si>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</si>
  <si>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</si>
  <si>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</si>
  <si>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</si>
  <si>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</si>
  <si>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</si>
  <si>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</si>
  <si>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</si>
  <si>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</si>
  <si>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</si>
  <si>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</si>
  <si>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</si>
  <si>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</si>
  <si>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</si>
  <si>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</si>
  <si>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</si>
  <si>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</si>
  <si>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</si>
  <si>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</si>
  <si>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</si>
  <si>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</si>
  <si>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</si>
  <si>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</si>
  <si>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</si>
  <si>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</si>
  <si>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</si>
  <si>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</si>
  <si>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</si>
  <si>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</si>
  <si>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</si>
  <si>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</si>
  <si>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</si>
  <si>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</si>
  <si>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</si>
  <si>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</si>
  <si>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</si>
  <si>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</si>
  <si>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</si>
  <si>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</si>
  <si>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</si>
  <si>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</si>
  <si>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</si>
  <si>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</si>
  <si>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</si>
  <si>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</si>
  <si>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</si>
  <si>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</si>
  <si>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</si>
  <si>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</si>
  <si>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</si>
  <si>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</si>
  <si>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</si>
  <si>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</si>
  <si>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</si>
  <si>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</si>
  <si>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</si>
  <si>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</si>
  <si>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</si>
  <si>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</si>
  <si>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</si>
  <si>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</si>
  <si>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</si>
  <si>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</si>
  <si>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</si>
  <si>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</si>
  <si>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</si>
  <si>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</si>
  <si>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</si>
  <si>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</si>
  <si>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</si>
  <si>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</si>
  <si>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</si>
  <si>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</si>
  <si>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</si>
  <si>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</si>
  <si>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</si>
  <si>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</si>
  <si>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</si>
  <si>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</si>
  <si>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</si>
  <si>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</si>
  <si>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</si>
  <si>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</si>
  <si>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</si>
  <si>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</si>
  <si>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</si>
  <si>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</si>
  <si>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</si>
  <si>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</si>
  <si>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</si>
  <si>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</si>
  <si>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</si>
  <si>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</si>
  <si>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</si>
  <si>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</si>
  <si>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</si>
  <si>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</si>
  <si>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</si>
  <si>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</si>
  <si>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 xml:space="preserve">A) EXCEDENTE DEL EJERCICIO </t>
  </si>
  <si>
    <t>1. Ingresos de la entidad por la actividad propia</t>
  </si>
  <si>
    <t>720, 721</t>
  </si>
  <si>
    <t>722, 723</t>
  </si>
  <si>
    <t>740, 747, 748</t>
  </si>
  <si>
    <t>728</t>
  </si>
  <si>
    <t>2. Ventas y otros ingresos ordinarios de la actividad mercantil</t>
  </si>
  <si>
    <t>3. Gastos por ayudas y otros</t>
  </si>
  <si>
    <t>650</t>
  </si>
  <si>
    <t>651</t>
  </si>
  <si>
    <t>(653), (654)</t>
  </si>
  <si>
    <t>658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</si>
  <si>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</si>
  <si>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</si>
  <si>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</si>
  <si>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</si>
  <si>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</si>
  <si>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</si>
  <si>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</si>
  <si>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</si>
  <si>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>(644), 7950</t>
  </si>
  <si>
    <t>9. Otros gastos de la actividad</t>
  </si>
  <si>
    <t>62</t>
  </si>
  <si>
    <t>(655), (694), (695), 794, 7954</t>
  </si>
  <si>
    <t>(656), (659)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</si>
  <si>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</si>
  <si>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</si>
  <si>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</si>
  <si>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</si>
  <si>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</si>
  <si>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</si>
  <si>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</si>
  <si>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>(670), (671), (672), 770, 771, 772</t>
  </si>
  <si>
    <t>14. Diferencia negativa de combinaciones de negocio</t>
  </si>
  <si>
    <t>15. Otros resultados</t>
  </si>
  <si>
    <t>678</t>
  </si>
  <si>
    <t>A.1) EXCEDENTE DE LA ACTIVIDAD (1+2+3+4+5+6+7+8+9+10+11+12+13+14+15)</t>
  </si>
  <si>
    <t>16. Ingresos financieros.</t>
  </si>
  <si>
    <t>7600, 7601, 7602, 7603</t>
  </si>
  <si>
    <t>17. Gastos financieros.</t>
  </si>
  <si>
    <t>(6610), (6611), (6615), (6616), (6620), (6621), (6650), (6651), (6654), (6655)</t>
  </si>
  <si>
    <t>(6612), (6613), (6617), (6618), (6622), (6623), (6624), (6652), (6653), (6656), (6657), (669)</t>
  </si>
  <si>
    <t>660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</si>
  <si>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</si>
  <si>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</si>
  <si>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</si>
  <si>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</si>
  <si>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</si>
  <si>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</si>
  <si>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</si>
  <si>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</si>
  <si>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</si>
  <si>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</si>
  <si>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</si>
  <si>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</si>
  <si>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</si>
  <si>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</si>
  <si>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</si>
  <si>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</si>
  <si>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</si>
  <si>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</si>
  <si>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</si>
  <si>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</si>
  <si>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</si>
  <si>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</si>
  <si>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</si>
  <si>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</si>
  <si>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</si>
  <si>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</si>
  <si>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</si>
  <si>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</si>
  <si>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>Trimestre I_2025</t>
  </si>
  <si>
    <t>AGENCIA CIBERSEGURIDAD DE LA CM</t>
  </si>
  <si>
    <t>AGENCIA LOGÍSTICA DE LA COMUNIDAD DE MADRID, S.A. (CENTRO DE TRANSPORTES DE COSLADA, S.A.)</t>
  </si>
  <si>
    <t>1T - 2025</t>
  </si>
  <si>
    <t>4T - 2024</t>
  </si>
  <si>
    <t>Marzo 2025</t>
  </si>
  <si>
    <t>Diciembre 2024</t>
  </si>
  <si>
    <t xml:space="preserve">CUADRO G2: CUENTA DE RESULTADOS </t>
  </si>
  <si>
    <t xml:space="preserve">    a) Cuotas de asociados y afiliados, y aportaciones de usuarios</t>
  </si>
  <si>
    <t xml:space="preserve">    b) Ingresos de promociones, patrocinadores y colaboraciones</t>
  </si>
  <si>
    <t xml:space="preserve">    c) Subvenciones, donaciones y legados de explotación  imputados al excedente del ejercicio</t>
  </si>
  <si>
    <t xml:space="preserve">    d) Reintegro de ayudas y asignaciones</t>
  </si>
  <si>
    <t>NECA 6ª1,c</t>
  </si>
  <si>
    <t xml:space="preserve">    a) Ayudas monetarias</t>
  </si>
  <si>
    <t xml:space="preserve">    b) Ayudas no monetarias</t>
  </si>
  <si>
    <t xml:space="preserve">    c) Gastos por colaboraciones y del órgano de gobierno</t>
  </si>
  <si>
    <t xml:space="preserve">    d) Reintegro de subvenciones, donaciones y legados</t>
  </si>
  <si>
    <t xml:space="preserve">    a) Sueldos, salarios y asimilados </t>
  </si>
  <si>
    <t xml:space="preserve">    b) Cargas sociales</t>
  </si>
  <si>
    <t xml:space="preserve">    c) Provisiones</t>
  </si>
  <si>
    <t xml:space="preserve">    a) Servicios exteriores</t>
  </si>
  <si>
    <t xml:space="preserve">    b) Tributos</t>
  </si>
  <si>
    <t xml:space="preserve">    c) Pérdidas, deterioro y variación de provisiones por operaciones comerciales</t>
  </si>
  <si>
    <t xml:space="preserve">    d) Otros gastos de gestión corriente</t>
  </si>
  <si>
    <t xml:space="preserve">    a) Deterioros y pérdidas</t>
  </si>
  <si>
    <t xml:space="preserve">    b) Resultados por enajenaciones y otras</t>
  </si>
  <si>
    <t>NECA 6ª1,g)</t>
  </si>
  <si>
    <t xml:space="preserve">    Gastos excepcionales</t>
  </si>
  <si>
    <t xml:space="preserve">    Ingresos excepcionales</t>
  </si>
  <si>
    <t xml:space="preserve">   a) De participaciones en instrumentos de patrimonio.</t>
  </si>
  <si>
    <t xml:space="preserve">   b) De valores negociables y otros instrumentos financieros.</t>
  </si>
  <si>
    <t xml:space="preserve">   a) Por deudas con empresas del grupo y asociadas.</t>
  </si>
  <si>
    <t xml:space="preserve">   b) Por deudas con terceros.</t>
  </si>
  <si>
    <t xml:space="preserve">   c) Por actualización de provisiones.</t>
  </si>
  <si>
    <t>NECA 6ª1,e)</t>
  </si>
  <si>
    <t>NECA 6ª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</si>
</sst>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=0]0.00;##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99CCFF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CEEC"/>
        <bgColor indexed="64"/>
      </patternFill>
    </fill>
  </fills>
  <borders count="13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7" fillId="0" borderId="5">
      <alignment horizontal="right" vertical="center" wrapText="1"/>
      <protection locked="0"/>
    </xf>
    <xf numFmtId="43" fontId="1" fillId="0" borderId="0" applyFont="0" applyFill="0" applyBorder="0" applyAlignment="0" applyProtection="0"/>
    <xf numFmtId="164" fontId="7" fillId="4" borderId="5">
      <alignment horizontal="right" vertical="center" wrapText="1"/>
    </xf>
    <xf numFmtId="164" fontId="6" fillId="5" borderId="5">
      <alignment horizontal="right" vertical="center" wrapText="1"/>
    </xf>
    <xf numFmtId="49" fontId="7" fillId="10" borderId="5">
      <alignment horizontal="left" vertical="center" wrapText="1"/>
    </xf>
  </cellStyleXfs>
  <cellXfs count="61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0" fontId="4" fillId="0" borderId="0" xfId="2"/>
    <xf numFmtId="49" fontId="6" fillId="6" borderId="5" xfId="0" applyNumberFormat="1" applyFont="1" applyFill="1" applyBorder="1" applyAlignment="1">
      <alignment vertical="center" wrapText="1"/>
    </xf>
    <xf numFmtId="49" fontId="5" fillId="3" borderId="4" xfId="3">
      <alignment horizontal="center" vertical="center" wrapText="1"/>
      <protection locked="0"/>
    </xf>
    <xf numFmtId="49" fontId="6" fillId="6" borderId="5" xfId="0" applyNumberFormat="1" applyFont="1" applyFill="1" applyBorder="1" applyAlignment="1">
      <alignment horizontal="centerContinuous" wrapText="1"/>
    </xf>
    <xf numFmtId="49" fontId="5" fillId="6" borderId="5" xfId="0" applyNumberFormat="1" applyFont="1" applyFill="1" applyBorder="1" applyAlignment="1">
      <alignment horizontal="centerContinuous" wrapText="1"/>
    </xf>
    <xf numFmtId="164" fontId="6" fillId="6" borderId="5" xfId="0" applyNumberFormat="1" applyFont="1" applyFill="1" applyBorder="1" applyAlignment="1" applyProtection="1">
      <alignment horizontal="centerContinuous" wrapText="1"/>
      <protection locked="0"/>
    </xf>
    <xf numFmtId="49" fontId="7" fillId="8" borderId="5" xfId="0" applyNumberFormat="1" applyFont="1" applyFill="1" applyBorder="1" applyAlignment="1">
      <alignment vertical="center" wrapText="1"/>
    </xf>
    <xf numFmtId="164" fontId="7" fillId="0" borderId="5" xfId="4">
      <alignment horizontal="right" vertical="center" wrapText="1"/>
      <protection locked="0"/>
    </xf>
    <xf numFmtId="164" fontId="7" fillId="4" borderId="5" xfId="6">
      <alignment horizontal="right" vertical="center" wrapText="1"/>
    </xf>
    <xf numFmtId="49" fontId="6" fillId="5" borderId="5" xfId="0" applyNumberFormat="1" applyFont="1" applyFill="1" applyBorder="1" applyAlignment="1">
      <alignment vertical="center" wrapText="1"/>
    </xf>
    <xf numFmtId="164" fontId="6" fillId="5" borderId="5" xfId="7">
      <alignment horizontal="right" vertical="center" wrapText="1"/>
    </xf>
    <xf numFmtId="0" fontId="6" fillId="5" borderId="5" xfId="0" applyFont="1" applyFill="1" applyBorder="1" applyAlignment="1">
      <alignment vertical="center" wrapText="1"/>
    </xf>
    <xf numFmtId="49" fontId="6" fillId="6" borderId="5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7" fillId="8" borderId="5" xfId="0" applyNumberFormat="1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164" fontId="7" fillId="0" borderId="5" xfId="0" applyNumberFormat="1" applyFont="1" applyBorder="1" applyAlignment="1" applyProtection="1">
      <alignment horizontal="right" wrapText="1"/>
      <protection locked="0"/>
    </xf>
    <xf numFmtId="49" fontId="6" fillId="5" borderId="5" xfId="0" applyNumberFormat="1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4" fontId="8" fillId="11" borderId="4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0" fontId="9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7" fontId="9" fillId="3" borderId="4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0" fontId="7" fillId="10" borderId="4" xfId="0" applyFont="1" applyFill="1" applyBorder="1" applyAlignment="1">
      <alignment vertical="center" wrapText="1"/>
    </xf>
    <xf numFmtId="4" fontId="12" fillId="0" borderId="4" xfId="0" applyNumberFormat="1" applyFont="1" applyBorder="1" applyAlignment="1" applyProtection="1">
      <alignment horizontal="right" vertical="center"/>
      <protection locked="0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6" fillId="11" borderId="4" xfId="0" applyFont="1" applyFill="1" applyBorder="1" applyAlignment="1">
      <alignment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5" applyFont="1"/>
    <xf numFmtId="43" fontId="0" fillId="0" borderId="0" xfId="0" applyNumberFormat="1"/>
    <xf numFmtId="4" fontId="2" fillId="0" borderId="4" xfId="0" applyNumberFormat="1" applyFont="1" applyBorder="1" applyAlignment="1" applyProtection="1">
      <alignment horizontal="right" vertical="center"/>
      <protection locked="0"/>
    </xf>
    <xf numFmtId="4" fontId="13" fillId="11" borderId="4" xfId="0" applyNumberFormat="1" applyFont="1" applyFill="1" applyBorder="1" applyAlignment="1" applyProtection="1">
      <alignment horizontal="right" vertical="center"/>
      <protection locked="0"/>
    </xf>
    <xf numFmtId="4" fontId="13" fillId="3" borderId="4" xfId="0" applyNumberFormat="1" applyFont="1" applyFill="1" applyBorder="1" applyAlignment="1">
      <alignment horizontal="right" vertical="center" wrapText="1"/>
    </xf>
    <xf numFmtId="164" fontId="6" fillId="5" borderId="5" xfId="7" applyAlignment="1">
      <alignment horizontal="right" vertical="center"/>
    </xf>
    <xf numFmtId="49" fontId="7" fillId="10" borderId="5" xfId="8">
      <alignment horizontal="left" vertical="center" wrapText="1"/>
    </xf>
    <xf numFmtId="4" fontId="0" fillId="0" borderId="12" xfId="0" applyNumberFormat="1" applyBorder="1" applyAlignment="1" applyProtection="1">
      <alignment horizontal="right" vertical="center"/>
      <protection locked="0"/>
    </xf>
    <xf numFmtId="49" fontId="6" fillId="5" borderId="5" xfId="0" applyNumberFormat="1" applyFont="1" applyFill="1" applyBorder="1"/>
    <xf numFmtId="0" fontId="7" fillId="0" borderId="5" xfId="0" applyFont="1" applyBorder="1"/>
    <xf numFmtId="4" fontId="0" fillId="0" borderId="4" xfId="0" quotePrefix="1" applyNumberFormat="1" applyBorder="1" applyAlignment="1" applyProtection="1">
      <alignment horizontal="right" vertical="center"/>
      <protection locked="0"/>
    </xf>
    <xf numFmtId="0" fontId="5" fillId="6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9" borderId="0" xfId="0" applyFont="1" applyFill="1" applyAlignment="1">
      <alignment horizontal="right" vertical="center"/>
    </xf>
  </cellXfs>
  <cellStyles count="9">
    <cellStyle name="Cabecera" xfId="3" xr:uid="{00000000-0005-0000-0000-000000000000}"/>
    <cellStyle name="Datos_num" xfId="4" xr:uid="{00000000-0005-0000-0000-000001000000}"/>
    <cellStyle name="Datos_num_bloq" xfId="6" xr:uid="{00000000-0005-0000-0000-000002000000}"/>
    <cellStyle name="Hipervínculo" xfId="2" builtinId="8"/>
    <cellStyle name="Linea_01" xfId="8" xr:uid="{FA2C291F-4D0D-4460-AE7D-09A3DD0914A1}"/>
    <cellStyle name="Millares" xfId="5" builtinId="3"/>
    <cellStyle name="Normal" xfId="0" builtinId="0"/>
    <cellStyle name="Normal 3" xfId="1" xr:uid="{00000000-0005-0000-0000-000006000000}"/>
    <cellStyle name="Total_importe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17</v>
      </c>
    </row>
    <row r="2" spans="1:5" x14ac:dyDescent="0.25">
      <c r="A2" s="3" t="s">
        <v>0</v>
      </c>
      <c r="E2" s="2" t="s">
        <v>1</v>
      </c>
    </row>
    <row r="3" spans="1:5" ht="15.75" thickBot="1" x14ac:dyDescent="0.3">
      <c r="A3" s="4" t="s">
        <v>221</v>
      </c>
    </row>
    <row r="4" spans="1:5" x14ac:dyDescent="0.25">
      <c r="A4" s="5" t="s">
        <v>222</v>
      </c>
    </row>
    <row r="5" spans="1:5" x14ac:dyDescent="0.25">
      <c r="A5" s="5" t="s">
        <v>223</v>
      </c>
    </row>
    <row r="6" spans="1:5" x14ac:dyDescent="0.25">
      <c r="A6" s="5" t="s">
        <v>4</v>
      </c>
    </row>
    <row r="7" spans="1:5" x14ac:dyDescent="0.25">
      <c r="A7" s="5" t="s">
        <v>2</v>
      </c>
    </row>
    <row r="8" spans="1:5" x14ac:dyDescent="0.25">
      <c r="A8" s="5" t="s">
        <v>3</v>
      </c>
    </row>
    <row r="9" spans="1:5" x14ac:dyDescent="0.25">
      <c r="A9" s="5" t="s">
        <v>7</v>
      </c>
    </row>
    <row r="10" spans="1:5" x14ac:dyDescent="0.25">
      <c r="A10" s="5" t="s">
        <v>8</v>
      </c>
    </row>
    <row r="11" spans="1:5" x14ac:dyDescent="0.25">
      <c r="A11" s="5" t="s">
        <v>5</v>
      </c>
    </row>
    <row r="12" spans="1:5" x14ac:dyDescent="0.25">
      <c r="A12" s="5" t="s">
        <v>6</v>
      </c>
    </row>
    <row r="13" spans="1:5" x14ac:dyDescent="0.25">
      <c r="A13" s="5" t="s">
        <v>9</v>
      </c>
    </row>
    <row r="14" spans="1:5" x14ac:dyDescent="0.25">
      <c r="A14" s="9" t="s">
        <v>19</v>
      </c>
    </row>
    <row r="15" spans="1:5" x14ac:dyDescent="0.25">
      <c r="A15" s="9" t="s">
        <v>18</v>
      </c>
    </row>
    <row r="16" spans="1:5" x14ac:dyDescent="0.25">
      <c r="A16" s="5" t="s">
        <v>10</v>
      </c>
    </row>
    <row r="17" spans="1:1" x14ac:dyDescent="0.25">
      <c r="A17" s="5" t="s">
        <v>11</v>
      </c>
    </row>
    <row r="18" spans="1:1" x14ac:dyDescent="0.25">
      <c r="A18" s="5" t="s">
        <v>12</v>
      </c>
    </row>
    <row r="19" spans="1:1" x14ac:dyDescent="0.25">
      <c r="A19" s="5" t="s">
        <v>13</v>
      </c>
    </row>
    <row r="20" spans="1:1" x14ac:dyDescent="0.25">
      <c r="A20" s="5" t="s">
        <v>14</v>
      </c>
    </row>
    <row r="21" spans="1:1" x14ac:dyDescent="0.25">
      <c r="A21" s="5" t="s">
        <v>15</v>
      </c>
    </row>
    <row r="22" spans="1:1" x14ac:dyDescent="0.25">
      <c r="A22" s="5" t="s">
        <v>16</v>
      </c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</sheetData>
  <hyperlinks>
    <hyperlink ref="A7" location="'AG. ADM.DIGITAL'!A1" display="AGENCIA PARA LA ADMINISTRACIÓN DIGITAL DE LA COMUNIDAD DE MADRID" xr:uid="{00000000-0004-0000-0000-000000000000}"/>
    <hyperlink ref="A8" location="ALCALINGUA!A1" display="ALCALINGUA – UNIVERSIDAD DE ALCALÁ, S.R.L." xr:uid="{00000000-0004-0000-0000-000002000000}"/>
    <hyperlink ref="A6" location="AMAPAD!A1" display="AGENCIA MADRILEÑA PARA EL APOYO A LAS PERSONAS ADULTAS CON DISCAPACIDAD_AMAPAD" xr:uid="{00000000-0004-0000-0000-000003000000}"/>
    <hyperlink ref="A11" location="'CANAL Extensia'!A1" display="CANAL EXTENSIA, S.A." xr:uid="{00000000-0004-0000-0000-000004000000}"/>
    <hyperlink ref="A12" location="'CANAL Gest. Lanzarote'!A1" display="CANAL GESTIÓN LANZAROTE, S.A.U." xr:uid="{00000000-0004-0000-0000-000005000000}"/>
    <hyperlink ref="A9" location="CYII!A1" display="CANAL DE ISABEL II" xr:uid="{00000000-0004-0000-0000-000006000000}"/>
    <hyperlink ref="A10" location="'CYII, S.A.'!A1" display="CANAL DE ISABEL II, S.A." xr:uid="{00000000-0004-0000-0000-000007000000}"/>
    <hyperlink ref="A13" location="CRUSA!A1" display="CIUDAD RESIDENCIAL UNIVERSITARIA, S.A. (CRUSA)" xr:uid="{00000000-0004-0000-0000-000009000000}"/>
    <hyperlink ref="A16" location="'MADRID ACTIVA'!A1" display="MADRID ACTIVA" xr:uid="{00000000-0004-0000-0000-00000A000000}"/>
    <hyperlink ref="A17" location="'MADRID CULTURA Y TURISMO'!A1" display="MADRID, CULTURA Y TURISMO, S.A.U. (TURMADRID)" xr:uid="{00000000-0004-0000-0000-00000B000000}"/>
    <hyperlink ref="A18" location="METRO!A1" display="METRO DE MADRID, S.A." xr:uid="{00000000-0004-0000-0000-00000C000000}"/>
    <hyperlink ref="A19" location="'PLANIFICA MADRID'!A1" display="PLANIFICA MADRID, PROYECTOS Y OBRAS, M.P., S.A. (OBRAS MADRID, S.A)" xr:uid="{00000000-0004-0000-0000-00000D000000}"/>
    <hyperlink ref="A20" location="RTVM!A1" display="RADIO TELEVISIÓN MADRID, S.A.U (RTVM)" xr:uid="{00000000-0004-0000-0000-00000E000000}"/>
    <hyperlink ref="A22" location="'UNIVERSITAS XXI'!A1" display="UNIVERSITAS XXI, SOLUCIONES Y TECNOLOGIA PARA LA UNIVERSIDAD, S.A. (OCUSA)" xr:uid="{00000000-0004-0000-0000-00000F000000}"/>
    <hyperlink ref="A21" location="U.C.RADIODIAGNÓSTICO!A1" display="UNIDAD CENTRAL DE RADIODIAGNÓSTICO" xr:uid="{00000000-0004-0000-0000-000010000000}"/>
    <hyperlink ref="A15" location="HOSP.ALCORCÓN!A1" display="HOSPITAL UNIVERSITARIO DE ALCORCÓN" xr:uid="{00000000-0004-0000-0000-000011000000}"/>
    <hyperlink ref="A14" location="HOSP.FUENLABRADA!A1" display="HOSPITAL UNIVERSITARIO DE FUENLABRADA" xr:uid="{00000000-0004-0000-0000-000012000000}"/>
    <hyperlink ref="A4" location="'AG. CIBERSEGURIDAD'!A1" display="AGENCIA CIBERSEGURIDAD" xr:uid="{093C8FEE-A8DE-4DC3-9C2F-3A6304AE4A90}"/>
    <hyperlink ref="A5" location="'AG. LOGÍSTICA'!A1" display="AGENCIA LOGÍSTICA DE LA COMUNIDAD DE MADRID, S.A. (CENTRO DE TRANSPORTES DE COSLADA, S.A.)" xr:uid="{E1A0214A-7DC3-4E2B-9038-D807BD5B7B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2">
        <v>45747</v>
      </c>
      <c r="D2" s="32">
        <v>45657</v>
      </c>
    </row>
    <row r="3" spans="1:4" ht="15.75" thickBot="1" x14ac:dyDescent="0.3">
      <c r="A3" s="30"/>
      <c r="B3" s="30" t="s">
        <v>26</v>
      </c>
      <c r="C3" s="33">
        <f>C58</f>
        <v>-4530</v>
      </c>
      <c r="D3" s="33">
        <f>D58</f>
        <v>-11457</v>
      </c>
    </row>
    <row r="4" spans="1:4" ht="23.25" thickBot="1" x14ac:dyDescent="0.3">
      <c r="A4" s="34" t="s">
        <v>27</v>
      </c>
      <c r="B4" s="34" t="s">
        <v>28</v>
      </c>
      <c r="C4" s="36">
        <v>8496</v>
      </c>
      <c r="D4" s="36">
        <v>37913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-7088</v>
      </c>
      <c r="D7" s="36">
        <f>SUM(D8:D11)</f>
        <v>-23269</v>
      </c>
    </row>
    <row r="8" spans="1:4" ht="15.75" thickBot="1" x14ac:dyDescent="0.3">
      <c r="A8" s="34" t="s">
        <v>34</v>
      </c>
      <c r="B8" s="34" t="s">
        <v>120</v>
      </c>
      <c r="C8" s="36"/>
      <c r="D8" s="36"/>
    </row>
    <row r="9" spans="1:4" ht="34.5" thickBot="1" x14ac:dyDescent="0.3">
      <c r="A9" s="34" t="s">
        <v>36</v>
      </c>
      <c r="B9" s="34" t="s">
        <v>121</v>
      </c>
      <c r="C9" s="36">
        <v>-5708</v>
      </c>
      <c r="D9" s="36">
        <v>-18425</v>
      </c>
    </row>
    <row r="10" spans="1:4" ht="15.75" thickBot="1" x14ac:dyDescent="0.3">
      <c r="A10" s="34" t="s">
        <v>38</v>
      </c>
      <c r="B10" s="34" t="s">
        <v>122</v>
      </c>
      <c r="C10" s="36">
        <v>-1380</v>
      </c>
      <c r="D10" s="36">
        <v>-4844</v>
      </c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830</v>
      </c>
      <c r="D12" s="36">
        <f>SUM(D13:D14)</f>
        <v>2795</v>
      </c>
    </row>
    <row r="13" spans="1:4" ht="15.75" thickBot="1" x14ac:dyDescent="0.3">
      <c r="A13" s="34" t="s">
        <v>43</v>
      </c>
      <c r="B13" s="34" t="s">
        <v>124</v>
      </c>
      <c r="C13" s="36">
        <v>830</v>
      </c>
      <c r="D13" s="36">
        <v>2117</v>
      </c>
    </row>
    <row r="14" spans="1:4" ht="15.75" thickBot="1" x14ac:dyDescent="0.3">
      <c r="A14" s="34" t="s">
        <v>45</v>
      </c>
      <c r="B14" s="34" t="s">
        <v>125</v>
      </c>
      <c r="C14" s="36"/>
      <c r="D14" s="36">
        <v>678</v>
      </c>
    </row>
    <row r="15" spans="1:4" ht="15.75" thickBot="1" x14ac:dyDescent="0.3">
      <c r="A15" s="34" t="s">
        <v>1</v>
      </c>
      <c r="B15" s="34" t="s">
        <v>47</v>
      </c>
      <c r="C15" s="36">
        <f>SUM(C16:C18)</f>
        <v>-2548</v>
      </c>
      <c r="D15" s="36">
        <f>SUM(D16:D18)</f>
        <v>-10111</v>
      </c>
    </row>
    <row r="16" spans="1:4" ht="15.75" thickBot="1" x14ac:dyDescent="0.3">
      <c r="A16" s="34" t="s">
        <v>48</v>
      </c>
      <c r="B16" s="34" t="s">
        <v>126</v>
      </c>
      <c r="C16" s="36">
        <v>-2098</v>
      </c>
      <c r="D16" s="36">
        <v>-7423</v>
      </c>
    </row>
    <row r="17" spans="1:4" ht="15.75" thickBot="1" x14ac:dyDescent="0.3">
      <c r="A17" s="34" t="s">
        <v>50</v>
      </c>
      <c r="B17" s="34" t="s">
        <v>127</v>
      </c>
      <c r="C17" s="36">
        <v>-450</v>
      </c>
      <c r="D17" s="36">
        <v>-2688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-1214</v>
      </c>
      <c r="D19" s="36">
        <f>SUM(D20:D23)</f>
        <v>-4937</v>
      </c>
    </row>
    <row r="20" spans="1:4" ht="34.5" thickBot="1" x14ac:dyDescent="0.3">
      <c r="A20" s="34" t="s">
        <v>55</v>
      </c>
      <c r="B20" s="34" t="s">
        <v>129</v>
      </c>
      <c r="C20" s="36">
        <v>-1042</v>
      </c>
      <c r="D20" s="36">
        <v>-4386</v>
      </c>
    </row>
    <row r="21" spans="1:4" ht="15.75" thickBot="1" x14ac:dyDescent="0.3">
      <c r="A21" s="34" t="s">
        <v>57</v>
      </c>
      <c r="B21" s="34" t="s">
        <v>130</v>
      </c>
      <c r="C21" s="36">
        <v>-200</v>
      </c>
      <c r="D21" s="36">
        <v>-780</v>
      </c>
    </row>
    <row r="22" spans="1:4" ht="15.75" thickBot="1" x14ac:dyDescent="0.3">
      <c r="A22" s="34" t="s">
        <v>59</v>
      </c>
      <c r="B22" s="34" t="s">
        <v>131</v>
      </c>
      <c r="C22" s="36">
        <v>32</v>
      </c>
      <c r="D22" s="36">
        <v>245</v>
      </c>
    </row>
    <row r="23" spans="1:4" ht="15.75" thickBot="1" x14ac:dyDescent="0.3">
      <c r="A23" s="34" t="s">
        <v>61</v>
      </c>
      <c r="B23" s="34" t="s">
        <v>132</v>
      </c>
      <c r="C23" s="36">
        <v>-4</v>
      </c>
      <c r="D23" s="36">
        <v>-16</v>
      </c>
    </row>
    <row r="24" spans="1:4" ht="15.75" thickBot="1" x14ac:dyDescent="0.3">
      <c r="A24" s="34" t="s">
        <v>1</v>
      </c>
      <c r="B24" s="34" t="s">
        <v>63</v>
      </c>
      <c r="C24" s="36">
        <f>SUM(C25:C27)</f>
        <v>-1016</v>
      </c>
      <c r="D24" s="36">
        <f>SUM(D25:D27)</f>
        <v>-4046</v>
      </c>
    </row>
    <row r="25" spans="1:4" ht="15.75" thickBot="1" x14ac:dyDescent="0.3">
      <c r="A25" s="34" t="s">
        <v>64</v>
      </c>
      <c r="B25" s="34" t="s">
        <v>133</v>
      </c>
      <c r="C25" s="36">
        <v>-1016</v>
      </c>
      <c r="D25" s="36">
        <v>-4046</v>
      </c>
    </row>
    <row r="26" spans="1:4" ht="15.75" thickBot="1" x14ac:dyDescent="0.3">
      <c r="A26" s="34" t="s">
        <v>66</v>
      </c>
      <c r="B26" s="34" t="s">
        <v>134</v>
      </c>
      <c r="C26" s="36"/>
      <c r="D26" s="36"/>
    </row>
    <row r="27" spans="1:4" ht="15.75" thickBot="1" x14ac:dyDescent="0.3">
      <c r="A27" s="34" t="s">
        <v>68</v>
      </c>
      <c r="B27" s="34" t="s">
        <v>135</v>
      </c>
      <c r="C27" s="36"/>
      <c r="D27" s="36"/>
    </row>
    <row r="28" spans="1:4" ht="15.75" thickBot="1" x14ac:dyDescent="0.3">
      <c r="A28" s="34" t="s">
        <v>1</v>
      </c>
      <c r="B28" s="34" t="s">
        <v>70</v>
      </c>
      <c r="C28" s="36"/>
      <c r="D28" s="36"/>
    </row>
    <row r="29" spans="1:4" ht="15.75" thickBot="1" x14ac:dyDescent="0.3">
      <c r="A29" s="34" t="s">
        <v>71</v>
      </c>
      <c r="B29" s="34" t="s">
        <v>72</v>
      </c>
      <c r="C29" s="36"/>
      <c r="D29" s="36"/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/>
      <c r="D37" s="36"/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f>SUM(C41:C42)</f>
        <v>-65</v>
      </c>
      <c r="D40" s="36">
        <f>SUM(D41:D42)</f>
        <v>-102</v>
      </c>
    </row>
    <row r="41" spans="1:4" ht="15.75" thickBot="1" x14ac:dyDescent="0.3">
      <c r="A41" s="34" t="s">
        <v>88</v>
      </c>
      <c r="B41" s="34" t="s">
        <v>142</v>
      </c>
      <c r="C41" s="36">
        <v>-102</v>
      </c>
      <c r="D41" s="36">
        <v>-175</v>
      </c>
    </row>
    <row r="42" spans="1:4" ht="15.75" thickBot="1" x14ac:dyDescent="0.3">
      <c r="A42" s="34" t="s">
        <v>90</v>
      </c>
      <c r="B42" s="34" t="s">
        <v>143</v>
      </c>
      <c r="C42" s="42">
        <v>37</v>
      </c>
      <c r="D42" s="36">
        <v>73</v>
      </c>
    </row>
    <row r="43" spans="1:4" ht="15.75" thickBot="1" x14ac:dyDescent="0.3">
      <c r="A43" s="37" t="s">
        <v>1</v>
      </c>
      <c r="B43" s="37" t="s">
        <v>92</v>
      </c>
      <c r="C43" s="43">
        <f>C4+C5+C6+C7+C12+C15+C19+C24+C28+C29+C30+C39+C40</f>
        <v>-2605</v>
      </c>
      <c r="D43" s="28">
        <f>D4+D5+D6+D7+D12+D15+D19+D24+D28+D29+D30+D39+D40</f>
        <v>-1757</v>
      </c>
    </row>
    <row r="44" spans="1:4" ht="15.75" thickBot="1" x14ac:dyDescent="0.3">
      <c r="A44" s="34" t="s">
        <v>1</v>
      </c>
      <c r="B44" s="34" t="s">
        <v>93</v>
      </c>
      <c r="C44" s="36">
        <f>SUM(C45:C46)</f>
        <v>1</v>
      </c>
      <c r="D44" s="36">
        <f>SUM(D45:D46)</f>
        <v>93</v>
      </c>
    </row>
    <row r="45" spans="1:4" ht="15.75" thickBot="1" x14ac:dyDescent="0.3">
      <c r="A45" s="34" t="s">
        <v>94</v>
      </c>
      <c r="B45" s="34" t="s">
        <v>144</v>
      </c>
      <c r="C45" s="36"/>
      <c r="D45" s="36"/>
    </row>
    <row r="46" spans="1:4" ht="15.75" thickBot="1" x14ac:dyDescent="0.3">
      <c r="A46" s="34" t="s">
        <v>96</v>
      </c>
      <c r="B46" s="34" t="s">
        <v>145</v>
      </c>
      <c r="C46" s="36">
        <v>1</v>
      </c>
      <c r="D46" s="36">
        <v>93</v>
      </c>
    </row>
    <row r="47" spans="1:4" ht="15.75" thickBot="1" x14ac:dyDescent="0.3">
      <c r="A47" s="34" t="s">
        <v>1</v>
      </c>
      <c r="B47" s="34" t="s">
        <v>98</v>
      </c>
      <c r="C47" s="36">
        <f>SUM(C48:C50)</f>
        <v>-2004</v>
      </c>
      <c r="D47" s="36">
        <f>SUM(D48:D50)</f>
        <v>-9916</v>
      </c>
    </row>
    <row r="48" spans="1:4" ht="45.75" thickBot="1" x14ac:dyDescent="0.3">
      <c r="A48" s="34" t="s">
        <v>99</v>
      </c>
      <c r="B48" s="34" t="s">
        <v>146</v>
      </c>
      <c r="C48" s="36">
        <v>-1889</v>
      </c>
      <c r="D48" s="36">
        <v>-9315</v>
      </c>
    </row>
    <row r="49" spans="1:4" ht="57" thickBot="1" x14ac:dyDescent="0.3">
      <c r="A49" s="34" t="s">
        <v>101</v>
      </c>
      <c r="B49" s="34" t="s">
        <v>147</v>
      </c>
      <c r="C49" s="36">
        <v>-115</v>
      </c>
      <c r="D49" s="36">
        <v>-540</v>
      </c>
    </row>
    <row r="50" spans="1:4" ht="15.75" thickBot="1" x14ac:dyDescent="0.3">
      <c r="A50" s="34" t="s">
        <v>103</v>
      </c>
      <c r="B50" s="34" t="s">
        <v>148</v>
      </c>
      <c r="C50" s="36"/>
      <c r="D50" s="36">
        <v>-61</v>
      </c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/>
    </row>
    <row r="53" spans="1:4" ht="23.25" thickBot="1" x14ac:dyDescent="0.3">
      <c r="A53" s="34" t="s">
        <v>109</v>
      </c>
      <c r="B53" s="34" t="s">
        <v>110</v>
      </c>
      <c r="C53" s="36"/>
      <c r="D53" s="36"/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43">
        <f>C44+C47+C51+C52+C53+C54</f>
        <v>-2003</v>
      </c>
      <c r="D55" s="28">
        <f>D44+D47+D51+D52+D53+D54</f>
        <v>-9823</v>
      </c>
    </row>
    <row r="56" spans="1:4" ht="15.75" thickBot="1" x14ac:dyDescent="0.3">
      <c r="A56" s="37" t="s">
        <v>1</v>
      </c>
      <c r="B56" s="37" t="s">
        <v>113</v>
      </c>
      <c r="C56" s="43">
        <f>C43+C55</f>
        <v>-4608</v>
      </c>
      <c r="D56" s="28">
        <f>D43+D55</f>
        <v>-11580</v>
      </c>
    </row>
    <row r="57" spans="1:4" ht="15.75" thickBot="1" x14ac:dyDescent="0.3">
      <c r="A57" s="34" t="s">
        <v>114</v>
      </c>
      <c r="B57" s="34" t="s">
        <v>115</v>
      </c>
      <c r="C57" s="36">
        <v>78</v>
      </c>
      <c r="D57" s="36">
        <v>123</v>
      </c>
    </row>
    <row r="58" spans="1:4" ht="23.25" thickBot="1" x14ac:dyDescent="0.3">
      <c r="A58" s="37" t="s">
        <v>1</v>
      </c>
      <c r="B58" s="37" t="s">
        <v>116</v>
      </c>
      <c r="C58" s="43">
        <f>C56+C57</f>
        <v>-4530</v>
      </c>
      <c r="D58" s="28">
        <f>D56+D57</f>
        <v>-11457</v>
      </c>
    </row>
    <row r="59" spans="1:4" ht="15.75" thickBot="1" x14ac:dyDescent="0.3">
      <c r="A59" s="30"/>
      <c r="B59" s="30" t="s">
        <v>117</v>
      </c>
      <c r="C59" s="44">
        <f>C60</f>
        <v>0</v>
      </c>
      <c r="D59" s="33">
        <f>D60</f>
        <v>0</v>
      </c>
    </row>
    <row r="60" spans="1:4" ht="15.75" thickBot="1" x14ac:dyDescent="0.3">
      <c r="A60" s="34" t="s">
        <v>1</v>
      </c>
      <c r="B60" s="34" t="s">
        <v>118</v>
      </c>
      <c r="C60" s="36"/>
      <c r="D60" s="36"/>
    </row>
    <row r="61" spans="1:4" ht="15.75" thickBot="1" x14ac:dyDescent="0.3">
      <c r="A61" s="34" t="s">
        <v>1</v>
      </c>
      <c r="B61" s="34" t="s">
        <v>119</v>
      </c>
      <c r="C61" s="36">
        <f>C58+C60</f>
        <v>-4530</v>
      </c>
      <c r="D61" s="36">
        <f>D58+D60</f>
        <v>-11457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24</v>
      </c>
      <c r="D2" s="30" t="s">
        <v>25</v>
      </c>
    </row>
    <row r="3" spans="1:4" ht="15.75" thickBot="1" x14ac:dyDescent="0.3">
      <c r="A3" s="30"/>
      <c r="B3" s="30" t="s">
        <v>26</v>
      </c>
      <c r="C3" s="33">
        <f>C58</f>
        <v>206</v>
      </c>
      <c r="D3" s="33">
        <f>D58</f>
        <v>275</v>
      </c>
    </row>
    <row r="4" spans="1:4" ht="23.25" thickBot="1" x14ac:dyDescent="0.3">
      <c r="A4" s="34" t="s">
        <v>27</v>
      </c>
      <c r="B4" s="34" t="s">
        <v>28</v>
      </c>
      <c r="C4" s="36">
        <v>603</v>
      </c>
      <c r="D4" s="36">
        <v>1867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0</v>
      </c>
      <c r="D7" s="36">
        <f>SUM(D8:D11)</f>
        <v>-14</v>
      </c>
    </row>
    <row r="8" spans="1:4" ht="15.75" thickBot="1" x14ac:dyDescent="0.3">
      <c r="A8" s="34" t="s">
        <v>34</v>
      </c>
      <c r="B8" s="34" t="s">
        <v>120</v>
      </c>
      <c r="C8" s="36"/>
      <c r="D8" s="36">
        <v>-14</v>
      </c>
    </row>
    <row r="9" spans="1:4" ht="34.5" thickBot="1" x14ac:dyDescent="0.3">
      <c r="A9" s="34" t="s">
        <v>36</v>
      </c>
      <c r="B9" s="34" t="s">
        <v>121</v>
      </c>
      <c r="C9" s="36"/>
      <c r="D9" s="36"/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2</v>
      </c>
      <c r="D12" s="36">
        <f>SUM(D13:D14)</f>
        <v>6</v>
      </c>
    </row>
    <row r="13" spans="1:4" ht="15.75" thickBot="1" x14ac:dyDescent="0.3">
      <c r="A13" s="34" t="s">
        <v>43</v>
      </c>
      <c r="B13" s="34" t="s">
        <v>124</v>
      </c>
      <c r="C13" s="36">
        <v>2</v>
      </c>
      <c r="D13" s="36">
        <v>6</v>
      </c>
    </row>
    <row r="14" spans="1:4" ht="15.75" thickBot="1" x14ac:dyDescent="0.3">
      <c r="A14" s="34" t="s">
        <v>45</v>
      </c>
      <c r="B14" s="34" t="s">
        <v>125</v>
      </c>
      <c r="C14" s="36"/>
      <c r="D14" s="36"/>
    </row>
    <row r="15" spans="1:4" ht="15.75" thickBot="1" x14ac:dyDescent="0.3">
      <c r="A15" s="34" t="s">
        <v>1</v>
      </c>
      <c r="B15" s="34" t="s">
        <v>47</v>
      </c>
      <c r="C15" s="36">
        <f>SUM(C16:C18)</f>
        <v>-67</v>
      </c>
      <c r="D15" s="36">
        <f>SUM(D16:D18)</f>
        <v>-343</v>
      </c>
    </row>
    <row r="16" spans="1:4" ht="15.75" thickBot="1" x14ac:dyDescent="0.3">
      <c r="A16" s="34" t="s">
        <v>48</v>
      </c>
      <c r="B16" s="34" t="s">
        <v>126</v>
      </c>
      <c r="C16" s="36">
        <v>-49</v>
      </c>
      <c r="D16" s="36">
        <v>-277</v>
      </c>
    </row>
    <row r="17" spans="1:4" ht="15.75" thickBot="1" x14ac:dyDescent="0.3">
      <c r="A17" s="34" t="s">
        <v>50</v>
      </c>
      <c r="B17" s="34" t="s">
        <v>127</v>
      </c>
      <c r="C17" s="36">
        <v>-18</v>
      </c>
      <c r="D17" s="36">
        <v>-66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-307</v>
      </c>
      <c r="D19" s="36">
        <f>SUM(D20:D23)</f>
        <v>-1156</v>
      </c>
    </row>
    <row r="20" spans="1:4" ht="34.5" thickBot="1" x14ac:dyDescent="0.3">
      <c r="A20" s="34" t="s">
        <v>55</v>
      </c>
      <c r="B20" s="34" t="s">
        <v>129</v>
      </c>
      <c r="C20" s="36">
        <v>-281</v>
      </c>
      <c r="D20" s="36">
        <v>-1027</v>
      </c>
    </row>
    <row r="21" spans="1:4" ht="15.75" thickBot="1" x14ac:dyDescent="0.3">
      <c r="A21" s="34" t="s">
        <v>57</v>
      </c>
      <c r="B21" s="34" t="s">
        <v>130</v>
      </c>
      <c r="C21" s="36">
        <v>-26</v>
      </c>
      <c r="D21" s="36">
        <v>-128</v>
      </c>
    </row>
    <row r="22" spans="1:4" ht="15.75" thickBot="1" x14ac:dyDescent="0.3">
      <c r="A22" s="34" t="s">
        <v>59</v>
      </c>
      <c r="B22" s="34" t="s">
        <v>131</v>
      </c>
      <c r="C22" s="36"/>
      <c r="D22" s="36"/>
    </row>
    <row r="23" spans="1:4" ht="15.75" thickBot="1" x14ac:dyDescent="0.3">
      <c r="A23" s="34" t="s">
        <v>61</v>
      </c>
      <c r="B23" s="34" t="s">
        <v>132</v>
      </c>
      <c r="C23" s="36"/>
      <c r="D23" s="36">
        <v>-1</v>
      </c>
    </row>
    <row r="24" spans="1:4" ht="15.75" thickBot="1" x14ac:dyDescent="0.3">
      <c r="A24" s="34" t="s">
        <v>1</v>
      </c>
      <c r="B24" s="34" t="s">
        <v>63</v>
      </c>
      <c r="C24" s="36">
        <f>SUM(C25:C27)</f>
        <v>-25</v>
      </c>
      <c r="D24" s="36">
        <f>SUM(D25:D27)</f>
        <v>-88</v>
      </c>
    </row>
    <row r="25" spans="1:4" ht="15.75" thickBot="1" x14ac:dyDescent="0.3">
      <c r="A25" s="34" t="s">
        <v>64</v>
      </c>
      <c r="B25" s="34" t="s">
        <v>133</v>
      </c>
      <c r="C25" s="36"/>
      <c r="D25" s="36"/>
    </row>
    <row r="26" spans="1:4" ht="15.75" thickBot="1" x14ac:dyDescent="0.3">
      <c r="A26" s="34" t="s">
        <v>66</v>
      </c>
      <c r="B26" s="34" t="s">
        <v>134</v>
      </c>
      <c r="C26" s="36">
        <v>-25</v>
      </c>
      <c r="D26" s="36">
        <v>-88</v>
      </c>
    </row>
    <row r="27" spans="1:4" ht="15.75" thickBot="1" x14ac:dyDescent="0.3">
      <c r="A27" s="34" t="s">
        <v>68</v>
      </c>
      <c r="B27" s="34" t="s">
        <v>135</v>
      </c>
      <c r="C27" s="36"/>
      <c r="D27" s="36"/>
    </row>
    <row r="28" spans="1:4" ht="15.75" thickBot="1" x14ac:dyDescent="0.3">
      <c r="A28" s="34" t="s">
        <v>1</v>
      </c>
      <c r="B28" s="34" t="s">
        <v>70</v>
      </c>
      <c r="C28" s="36"/>
      <c r="D28" s="36"/>
    </row>
    <row r="29" spans="1:4" ht="15.75" thickBot="1" x14ac:dyDescent="0.3">
      <c r="A29" s="34" t="s">
        <v>71</v>
      </c>
      <c r="B29" s="34" t="s">
        <v>72</v>
      </c>
      <c r="C29" s="36"/>
      <c r="D29" s="36"/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/>
      <c r="D37" s="36"/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f>SUM(C41:C42)</f>
        <v>0</v>
      </c>
      <c r="D40" s="36">
        <f>SUM(D41:D42)</f>
        <v>1</v>
      </c>
    </row>
    <row r="41" spans="1:4" ht="15.75" thickBot="1" x14ac:dyDescent="0.3">
      <c r="A41" s="34" t="s">
        <v>88</v>
      </c>
      <c r="B41" s="34" t="s">
        <v>142</v>
      </c>
      <c r="C41" s="36"/>
      <c r="D41" s="36"/>
    </row>
    <row r="42" spans="1:4" ht="15.75" thickBot="1" x14ac:dyDescent="0.3">
      <c r="A42" s="34" t="s">
        <v>90</v>
      </c>
      <c r="B42" s="34" t="s">
        <v>143</v>
      </c>
      <c r="C42" s="36"/>
      <c r="D42" s="36">
        <v>1</v>
      </c>
    </row>
    <row r="43" spans="1:4" ht="15.75" thickBot="1" x14ac:dyDescent="0.3">
      <c r="A43" s="37" t="s">
        <v>1</v>
      </c>
      <c r="B43" s="37" t="s">
        <v>92</v>
      </c>
      <c r="C43" s="28">
        <f>C4+C5+C6+C7+C12+C15+C19+C24+C28+C29+C30+C39+C40</f>
        <v>206</v>
      </c>
      <c r="D43" s="28">
        <f>D4+D5+D6+D7+D12+D15+D19+D24+D28+D29+D30+D39+D40</f>
        <v>273</v>
      </c>
    </row>
    <row r="44" spans="1:4" ht="15.75" thickBot="1" x14ac:dyDescent="0.3">
      <c r="A44" s="34" t="s">
        <v>1</v>
      </c>
      <c r="B44" s="34" t="s">
        <v>93</v>
      </c>
      <c r="C44" s="36">
        <f>SUM(C45:C46)</f>
        <v>0</v>
      </c>
      <c r="D44" s="36">
        <f>SUM(D45:D46)</f>
        <v>2</v>
      </c>
    </row>
    <row r="45" spans="1:4" ht="15.75" thickBot="1" x14ac:dyDescent="0.3">
      <c r="A45" s="34" t="s">
        <v>94</v>
      </c>
      <c r="B45" s="34" t="s">
        <v>144</v>
      </c>
      <c r="C45" s="36"/>
      <c r="D45" s="36"/>
    </row>
    <row r="46" spans="1:4" ht="15.75" thickBot="1" x14ac:dyDescent="0.3">
      <c r="A46" s="34" t="s">
        <v>96</v>
      </c>
      <c r="B46" s="34" t="s">
        <v>145</v>
      </c>
      <c r="C46" s="36"/>
      <c r="D46" s="36">
        <v>2</v>
      </c>
    </row>
    <row r="47" spans="1:4" ht="15.75" thickBot="1" x14ac:dyDescent="0.3">
      <c r="A47" s="34" t="s">
        <v>1</v>
      </c>
      <c r="B47" s="34" t="s">
        <v>98</v>
      </c>
      <c r="C47" s="36">
        <f>SUM(C48:C50)</f>
        <v>0</v>
      </c>
      <c r="D47" s="36">
        <f>SUM(D48:D50)</f>
        <v>0</v>
      </c>
    </row>
    <row r="48" spans="1:4" ht="45.75" thickBot="1" x14ac:dyDescent="0.3">
      <c r="A48" s="34" t="s">
        <v>99</v>
      </c>
      <c r="B48" s="34" t="s">
        <v>146</v>
      </c>
      <c r="C48" s="36"/>
      <c r="D48" s="36"/>
    </row>
    <row r="49" spans="1:4" ht="57" thickBot="1" x14ac:dyDescent="0.3">
      <c r="A49" s="34" t="s">
        <v>101</v>
      </c>
      <c r="B49" s="34" t="s">
        <v>147</v>
      </c>
      <c r="C49" s="36"/>
      <c r="D49" s="36"/>
    </row>
    <row r="50" spans="1:4" ht="15.75" thickBot="1" x14ac:dyDescent="0.3">
      <c r="A50" s="34" t="s">
        <v>103</v>
      </c>
      <c r="B50" s="34" t="s">
        <v>148</v>
      </c>
      <c r="C50" s="36"/>
      <c r="D50" s="36"/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/>
    </row>
    <row r="53" spans="1:4" ht="23.25" thickBot="1" x14ac:dyDescent="0.3">
      <c r="A53" s="34" t="s">
        <v>109</v>
      </c>
      <c r="B53" s="34" t="s">
        <v>110</v>
      </c>
      <c r="C53" s="36"/>
      <c r="D53" s="36"/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f>C44+C47+C51+C52+C53+C54</f>
        <v>0</v>
      </c>
      <c r="D55" s="28">
        <f>D44+D47+D51+D52+D53+D54</f>
        <v>2</v>
      </c>
    </row>
    <row r="56" spans="1:4" ht="15.75" thickBot="1" x14ac:dyDescent="0.3">
      <c r="A56" s="37" t="s">
        <v>1</v>
      </c>
      <c r="B56" s="37" t="s">
        <v>113</v>
      </c>
      <c r="C56" s="28">
        <f>C43+C55</f>
        <v>206</v>
      </c>
      <c r="D56" s="28">
        <f>D43+D55</f>
        <v>275</v>
      </c>
    </row>
    <row r="57" spans="1:4" ht="15.75" thickBot="1" x14ac:dyDescent="0.3">
      <c r="A57" s="34" t="s">
        <v>114</v>
      </c>
      <c r="B57" s="34" t="s">
        <v>115</v>
      </c>
      <c r="C57" s="36"/>
      <c r="D57" s="36"/>
    </row>
    <row r="58" spans="1:4" ht="23.25" thickBot="1" x14ac:dyDescent="0.3">
      <c r="A58" s="37" t="s">
        <v>1</v>
      </c>
      <c r="B58" s="37" t="s">
        <v>116</v>
      </c>
      <c r="C58" s="28">
        <f>C56+C57</f>
        <v>206</v>
      </c>
      <c r="D58" s="28">
        <f>D56+D57</f>
        <v>275</v>
      </c>
    </row>
    <row r="59" spans="1:4" ht="15.75" thickBot="1" x14ac:dyDescent="0.3">
      <c r="A59" s="30"/>
      <c r="B59" s="30" t="s">
        <v>117</v>
      </c>
      <c r="C59" s="33">
        <f>C60</f>
        <v>0</v>
      </c>
      <c r="D59" s="33">
        <f>D60</f>
        <v>-69</v>
      </c>
    </row>
    <row r="60" spans="1:4" ht="15.75" thickBot="1" x14ac:dyDescent="0.3">
      <c r="A60" s="34" t="s">
        <v>1</v>
      </c>
      <c r="B60" s="34" t="s">
        <v>118</v>
      </c>
      <c r="C60" s="36"/>
      <c r="D60" s="36">
        <v>-69</v>
      </c>
    </row>
    <row r="61" spans="1:4" ht="15.75" thickBot="1" x14ac:dyDescent="0.3">
      <c r="A61" s="34" t="s">
        <v>1</v>
      </c>
      <c r="B61" s="34" t="s">
        <v>119</v>
      </c>
      <c r="C61" s="36">
        <f>C58+C60</f>
        <v>206</v>
      </c>
      <c r="D61" s="36">
        <f>D58+D60</f>
        <v>206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449</v>
      </c>
      <c r="D7" s="16">
        <v>1423</v>
      </c>
    </row>
    <row r="8" spans="1:4" x14ac:dyDescent="0.25">
      <c r="A8" s="15" t="s">
        <v>29</v>
      </c>
      <c r="B8" s="15" t="s">
        <v>30</v>
      </c>
      <c r="C8" s="16">
        <v>0</v>
      </c>
      <c r="D8" s="16">
        <v>0</v>
      </c>
    </row>
    <row r="9" spans="1:4" x14ac:dyDescent="0.25">
      <c r="A9" s="15" t="s">
        <v>31</v>
      </c>
      <c r="B9" s="15" t="s">
        <v>32</v>
      </c>
      <c r="C9" s="16">
        <v>0</v>
      </c>
      <c r="D9" s="16">
        <v>0</v>
      </c>
    </row>
    <row r="10" spans="1:4" x14ac:dyDescent="0.25">
      <c r="A10" s="15"/>
      <c r="B10" s="15" t="s">
        <v>33</v>
      </c>
      <c r="C10" s="17">
        <f>ROUND(SUM(C11:C14),2)</f>
        <v>-20288</v>
      </c>
      <c r="D10" s="17">
        <f>ROUND(SUM(D11:D14),2)</f>
        <v>-68161</v>
      </c>
    </row>
    <row r="11" spans="1:4" x14ac:dyDescent="0.25">
      <c r="A11" s="15" t="s">
        <v>34</v>
      </c>
      <c r="B11" s="15" t="s">
        <v>35</v>
      </c>
      <c r="C11" s="16">
        <v>-19849</v>
      </c>
      <c r="D11" s="16">
        <v>-66855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0</v>
      </c>
    </row>
    <row r="13" spans="1:4" x14ac:dyDescent="0.25">
      <c r="A13" s="15" t="s">
        <v>38</v>
      </c>
      <c r="B13" s="15" t="s">
        <v>39</v>
      </c>
      <c r="C13" s="16">
        <v>-439</v>
      </c>
      <c r="D13" s="16">
        <v>-1306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0</v>
      </c>
    </row>
    <row r="15" spans="1:4" x14ac:dyDescent="0.25">
      <c r="A15" s="15"/>
      <c r="B15" s="15" t="s">
        <v>42</v>
      </c>
      <c r="C15" s="17">
        <f>ROUND(SUM(C16:C17),2)</f>
        <v>115</v>
      </c>
      <c r="D15" s="17">
        <f>ROUND(SUM(D16:D17),2)</f>
        <v>541</v>
      </c>
    </row>
    <row r="16" spans="1:4" x14ac:dyDescent="0.25">
      <c r="A16" s="15" t="s">
        <v>43</v>
      </c>
      <c r="B16" s="15" t="s">
        <v>44</v>
      </c>
      <c r="C16" s="16">
        <v>108</v>
      </c>
      <c r="D16" s="16">
        <v>518</v>
      </c>
    </row>
    <row r="17" spans="1:4" x14ac:dyDescent="0.25">
      <c r="A17" s="15" t="s">
        <v>45</v>
      </c>
      <c r="B17" s="15" t="s">
        <v>46</v>
      </c>
      <c r="C17" s="16">
        <v>7</v>
      </c>
      <c r="D17" s="16">
        <v>23</v>
      </c>
    </row>
    <row r="18" spans="1:4" x14ac:dyDescent="0.25">
      <c r="A18" s="15"/>
      <c r="B18" s="15" t="s">
        <v>47</v>
      </c>
      <c r="C18" s="17">
        <f>ROUND(SUM(C19:C21),2)</f>
        <v>-29331</v>
      </c>
      <c r="D18" s="17">
        <f>ROUND(SUM(D19:D21),2)</f>
        <v>-127726</v>
      </c>
    </row>
    <row r="19" spans="1:4" x14ac:dyDescent="0.25">
      <c r="A19" s="15" t="s">
        <v>48</v>
      </c>
      <c r="B19" s="15" t="s">
        <v>49</v>
      </c>
      <c r="C19" s="16">
        <v>-21988</v>
      </c>
      <c r="D19" s="16">
        <v>-99051</v>
      </c>
    </row>
    <row r="20" spans="1:4" x14ac:dyDescent="0.25">
      <c r="A20" s="15" t="s">
        <v>50</v>
      </c>
      <c r="B20" s="15" t="s">
        <v>51</v>
      </c>
      <c r="C20" s="16">
        <v>-7343</v>
      </c>
      <c r="D20" s="16">
        <v>-28675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f>ROUND(SUM(C23:C26),2)</f>
        <v>-5756</v>
      </c>
      <c r="D22" s="17">
        <f>ROUND(SUM(D23:D26),2)</f>
        <v>-23021</v>
      </c>
    </row>
    <row r="23" spans="1:4" ht="22.5" x14ac:dyDescent="0.25">
      <c r="A23" s="15" t="s">
        <v>55</v>
      </c>
      <c r="B23" s="15" t="s">
        <v>56</v>
      </c>
      <c r="C23" s="16">
        <v>-5807</v>
      </c>
      <c r="D23" s="16">
        <v>-21458</v>
      </c>
    </row>
    <row r="24" spans="1:4" x14ac:dyDescent="0.25">
      <c r="A24" s="15" t="s">
        <v>57</v>
      </c>
      <c r="B24" s="15" t="s">
        <v>58</v>
      </c>
      <c r="C24" s="16">
        <v>-6</v>
      </c>
      <c r="D24" s="16">
        <v>-1490</v>
      </c>
    </row>
    <row r="25" spans="1:4" x14ac:dyDescent="0.25">
      <c r="A25" s="15" t="s">
        <v>59</v>
      </c>
      <c r="B25" s="15" t="s">
        <v>60</v>
      </c>
      <c r="C25" s="16">
        <v>68</v>
      </c>
      <c r="D25" s="16">
        <v>-24</v>
      </c>
    </row>
    <row r="26" spans="1:4" x14ac:dyDescent="0.25">
      <c r="A26" s="15" t="s">
        <v>61</v>
      </c>
      <c r="B26" s="15" t="s">
        <v>62</v>
      </c>
      <c r="C26" s="16">
        <v>-11</v>
      </c>
      <c r="D26" s="16">
        <v>-49</v>
      </c>
    </row>
    <row r="27" spans="1:4" x14ac:dyDescent="0.25">
      <c r="A27" s="15"/>
      <c r="B27" s="15" t="s">
        <v>63</v>
      </c>
      <c r="C27" s="17">
        <f>ROUND(SUM(C28:C30),2)</f>
        <v>-1159</v>
      </c>
      <c r="D27" s="17">
        <f>ROUND(SUM(D28:D30),2)</f>
        <v>-4803</v>
      </c>
    </row>
    <row r="28" spans="1:4" x14ac:dyDescent="0.25">
      <c r="A28" s="15" t="s">
        <v>64</v>
      </c>
      <c r="B28" s="15" t="s">
        <v>65</v>
      </c>
      <c r="C28" s="16">
        <v>-20</v>
      </c>
      <c r="D28" s="16">
        <v>-80</v>
      </c>
    </row>
    <row r="29" spans="1:4" x14ac:dyDescent="0.25">
      <c r="A29" s="15" t="s">
        <v>66</v>
      </c>
      <c r="B29" s="15" t="s">
        <v>67</v>
      </c>
      <c r="C29" s="16">
        <v>-1139</v>
      </c>
      <c r="D29" s="16">
        <v>-4723</v>
      </c>
    </row>
    <row r="30" spans="1:4" x14ac:dyDescent="0.25">
      <c r="A30" s="15" t="s">
        <v>68</v>
      </c>
      <c r="B30" s="15" t="s">
        <v>69</v>
      </c>
      <c r="C30" s="16">
        <v>0</v>
      </c>
      <c r="D30" s="16">
        <v>0</v>
      </c>
    </row>
    <row r="31" spans="1:4" x14ac:dyDescent="0.25">
      <c r="A31" s="15"/>
      <c r="B31" s="15" t="s">
        <v>70</v>
      </c>
      <c r="C31" s="16">
        <v>8</v>
      </c>
      <c r="D31" s="16">
        <v>929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2</v>
      </c>
    </row>
    <row r="33" spans="1:4" x14ac:dyDescent="0.25">
      <c r="A33" s="15"/>
      <c r="B33" s="15" t="s">
        <v>73</v>
      </c>
      <c r="C33" s="17">
        <f>ROUND(SUM(C34,C38),2)</f>
        <v>-8</v>
      </c>
      <c r="D33" s="17">
        <f>ROUND(SUM(D34,D38),2)</f>
        <v>-12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f>ROUND(SUM(C39:C41),2)</f>
        <v>-8</v>
      </c>
      <c r="D38" s="17">
        <f>ROUND(SUM(D39:D41),2)</f>
        <v>-12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-8</v>
      </c>
      <c r="D40" s="16">
        <v>-12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f>ROUND(SUM(C44:C45),2)</f>
        <v>5</v>
      </c>
      <c r="D43" s="17">
        <f>ROUND(SUM(D44:D45),2)</f>
        <v>-443</v>
      </c>
    </row>
    <row r="44" spans="1:4" x14ac:dyDescent="0.25">
      <c r="A44" s="15" t="s">
        <v>88</v>
      </c>
      <c r="B44" s="15" t="s">
        <v>89</v>
      </c>
      <c r="C44" s="16">
        <v>-7</v>
      </c>
      <c r="D44" s="16">
        <v>-491</v>
      </c>
    </row>
    <row r="45" spans="1:4" x14ac:dyDescent="0.25">
      <c r="A45" s="15" t="s">
        <v>90</v>
      </c>
      <c r="B45" s="15" t="s">
        <v>91</v>
      </c>
      <c r="C45" s="16">
        <v>12</v>
      </c>
      <c r="D45" s="16">
        <v>48</v>
      </c>
    </row>
    <row r="46" spans="1:4" x14ac:dyDescent="0.25">
      <c r="A46" s="18"/>
      <c r="B46" s="18" t="s">
        <v>92</v>
      </c>
      <c r="C46" s="19">
        <f>ROUND(SUM(C43,C42,C33,C32,C31,C27,C22,C18,C15,C10,C9,C8,C7),2)</f>
        <v>-55965</v>
      </c>
      <c r="D46" s="19">
        <f>ROUND(SUM(D43,D42,D33,D32,D31,D27,D22,D18,D15,D10,D9,D8,D7),2)</f>
        <v>-221271</v>
      </c>
    </row>
    <row r="47" spans="1:4" x14ac:dyDescent="0.25">
      <c r="A47" s="15"/>
      <c r="B47" s="15" t="s">
        <v>93</v>
      </c>
      <c r="C47" s="17">
        <f>ROUND(SUM(C48:C49),2)</f>
        <v>162</v>
      </c>
      <c r="D47" s="17">
        <f>ROUND(SUM(D48:D49),2)</f>
        <v>750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162</v>
      </c>
      <c r="D49" s="16">
        <v>750</v>
      </c>
    </row>
    <row r="50" spans="1:4" x14ac:dyDescent="0.25">
      <c r="A50" s="15"/>
      <c r="B50" s="15" t="s">
        <v>98</v>
      </c>
      <c r="C50" s="17">
        <f>ROUND(SUM(C51:C53),2)</f>
        <v>-161</v>
      </c>
      <c r="D50" s="17">
        <f>ROUND(SUM(D51:D53),2)</f>
        <v>-291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-161</v>
      </c>
      <c r="D52" s="16">
        <v>-291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0</v>
      </c>
    </row>
    <row r="56" spans="1:4" ht="22.5" x14ac:dyDescent="0.25">
      <c r="A56" s="15" t="s">
        <v>109</v>
      </c>
      <c r="B56" s="15" t="s">
        <v>110</v>
      </c>
      <c r="C56" s="16">
        <v>0</v>
      </c>
      <c r="D56" s="16">
        <v>0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f>ROUND(SUM(C57,C56,C55,C54,C50,C47),2)</f>
        <v>1</v>
      </c>
      <c r="D58" s="19">
        <f>ROUND(SUM(D57,D56,D55,D54,D50,D47),2)</f>
        <v>459</v>
      </c>
    </row>
    <row r="59" spans="1:4" x14ac:dyDescent="0.25">
      <c r="A59" s="18"/>
      <c r="B59" s="18" t="s">
        <v>113</v>
      </c>
      <c r="C59" s="19">
        <f>ROUND(SUM(C58,C46),2)</f>
        <v>-55964</v>
      </c>
      <c r="D59" s="19">
        <f>ROUND(SUM(D58,D46),2)</f>
        <v>-220812</v>
      </c>
    </row>
    <row r="60" spans="1:4" x14ac:dyDescent="0.25">
      <c r="A60" s="15" t="s">
        <v>114</v>
      </c>
      <c r="B60" s="15" t="s">
        <v>115</v>
      </c>
      <c r="C60" s="16">
        <v>0</v>
      </c>
      <c r="D60" s="16">
        <v>0</v>
      </c>
    </row>
    <row r="61" spans="1:4" ht="22.5" x14ac:dyDescent="0.25">
      <c r="A61" s="20"/>
      <c r="B61" s="20" t="s">
        <v>116</v>
      </c>
      <c r="C61" s="19">
        <f>ROUND(SUM(C59,C60),2)</f>
        <v>-55964</v>
      </c>
      <c r="D61" s="19">
        <f>ROUND(SUM(D59,D60),2)</f>
        <v>-220812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>
        <v>0</v>
      </c>
      <c r="D63" s="16">
        <v>0</v>
      </c>
    </row>
    <row r="64" spans="1:4" x14ac:dyDescent="0.25">
      <c r="A64" s="24"/>
      <c r="B64" s="24" t="s">
        <v>119</v>
      </c>
      <c r="C64" s="17">
        <f>ROUND(SUM(C61,C63),2)</f>
        <v>-55964</v>
      </c>
      <c r="D64" s="17">
        <f>ROUND(SUM(D61,D63),2)</f>
        <v>-220812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8"/>
  <sheetViews>
    <sheetView workbookViewId="0">
      <selection sqref="A1:D1"/>
    </sheetView>
  </sheetViews>
  <sheetFormatPr baseColWidth="10" defaultColWidth="8.85546875" defaultRowHeight="15" x14ac:dyDescent="0.25"/>
  <cols>
    <col min="1" max="1" width="28.85546875" customWidth="1" collapsed="1"/>
    <col min="2" max="2" width="97.7109375" customWidth="1" collapsed="1"/>
    <col min="3" max="4" width="15.42578125" customWidth="1" collapsed="1"/>
  </cols>
  <sheetData>
    <row r="1" spans="1:4" s="8" customFormat="1" ht="39.75" customHeight="1" thickBot="1" x14ac:dyDescent="0.3">
      <c r="A1" s="51" t="s">
        <v>228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27" t="s">
        <v>22</v>
      </c>
      <c r="B5" s="27" t="s">
        <v>23</v>
      </c>
      <c r="C5" s="27" t="s">
        <v>24</v>
      </c>
      <c r="D5" s="27" t="s">
        <v>25</v>
      </c>
    </row>
    <row r="6" spans="1:4" x14ac:dyDescent="0.25">
      <c r="A6" s="26" t="s">
        <v>1</v>
      </c>
      <c r="B6" s="26" t="s">
        <v>150</v>
      </c>
      <c r="C6" s="45">
        <f>ROUND(C57,2)</f>
        <v>-5953</v>
      </c>
      <c r="D6" s="45">
        <f>ROUND(D57,2)</f>
        <v>-5480</v>
      </c>
    </row>
    <row r="7" spans="1:4" x14ac:dyDescent="0.25">
      <c r="A7" s="46" t="s">
        <v>1</v>
      </c>
      <c r="B7" s="46" t="s">
        <v>151</v>
      </c>
      <c r="C7" s="17">
        <f>ROUND(SUM(C8:C11),2)</f>
        <v>384</v>
      </c>
      <c r="D7" s="17">
        <f>ROUND(SUM(D8:D11),2)</f>
        <v>1229</v>
      </c>
    </row>
    <row r="8" spans="1:4" ht="15.75" thickBot="1" x14ac:dyDescent="0.3">
      <c r="A8" s="46" t="s">
        <v>152</v>
      </c>
      <c r="B8" s="46" t="s">
        <v>229</v>
      </c>
      <c r="C8" s="16"/>
      <c r="D8" s="16"/>
    </row>
    <row r="9" spans="1:4" ht="15.75" thickBot="1" x14ac:dyDescent="0.3">
      <c r="A9" s="46" t="s">
        <v>153</v>
      </c>
      <c r="B9" s="46" t="s">
        <v>230</v>
      </c>
      <c r="C9" s="47">
        <v>262</v>
      </c>
      <c r="D9" s="47">
        <v>1028</v>
      </c>
    </row>
    <row r="10" spans="1:4" ht="15.75" thickBot="1" x14ac:dyDescent="0.3">
      <c r="A10" s="46" t="s">
        <v>154</v>
      </c>
      <c r="B10" s="46" t="s">
        <v>231</v>
      </c>
      <c r="C10" s="47">
        <f>25+97</f>
        <v>122</v>
      </c>
      <c r="D10" s="47">
        <v>201</v>
      </c>
    </row>
    <row r="11" spans="1:4" ht="15.75" thickBot="1" x14ac:dyDescent="0.3">
      <c r="A11" s="46" t="s">
        <v>155</v>
      </c>
      <c r="B11" s="46" t="s">
        <v>232</v>
      </c>
      <c r="C11" s="47"/>
      <c r="D11" s="47"/>
    </row>
    <row r="12" spans="1:4" ht="15.75" thickBot="1" x14ac:dyDescent="0.3">
      <c r="A12" s="46" t="s">
        <v>233</v>
      </c>
      <c r="B12" s="46" t="s">
        <v>156</v>
      </c>
      <c r="C12" s="47">
        <f>17255*3+219</f>
        <v>51984</v>
      </c>
      <c r="D12" s="47">
        <v>229703</v>
      </c>
    </row>
    <row r="13" spans="1:4" x14ac:dyDescent="0.25">
      <c r="A13" s="46" t="s">
        <v>1</v>
      </c>
      <c r="B13" s="46" t="s">
        <v>157</v>
      </c>
      <c r="C13" s="17">
        <f>ROUND(SUM(C14:C17),2)</f>
        <v>0</v>
      </c>
      <c r="D13" s="17">
        <f>ROUND(SUM(D14:D17),2)</f>
        <v>0</v>
      </c>
    </row>
    <row r="14" spans="1:4" x14ac:dyDescent="0.25">
      <c r="A14" s="46" t="s">
        <v>158</v>
      </c>
      <c r="B14" s="46" t="s">
        <v>234</v>
      </c>
      <c r="C14" s="16"/>
      <c r="D14" s="16"/>
    </row>
    <row r="15" spans="1:4" x14ac:dyDescent="0.25">
      <c r="A15" s="46" t="s">
        <v>159</v>
      </c>
      <c r="B15" s="46" t="s">
        <v>235</v>
      </c>
      <c r="C15" s="16"/>
      <c r="D15" s="16"/>
    </row>
    <row r="16" spans="1:4" x14ac:dyDescent="0.25">
      <c r="A16" s="46" t="s">
        <v>160</v>
      </c>
      <c r="B16" s="46" t="s">
        <v>236</v>
      </c>
      <c r="C16" s="16"/>
      <c r="D16" s="16"/>
    </row>
    <row r="17" spans="1:4" x14ac:dyDescent="0.25">
      <c r="A17" s="46" t="s">
        <v>161</v>
      </c>
      <c r="B17" s="46" t="s">
        <v>237</v>
      </c>
      <c r="C17" s="16"/>
      <c r="D17" s="16"/>
    </row>
    <row r="18" spans="1:4" x14ac:dyDescent="0.25">
      <c r="A18" s="46" t="s">
        <v>162</v>
      </c>
      <c r="B18" s="46" t="s">
        <v>163</v>
      </c>
      <c r="C18" s="16"/>
      <c r="D18" s="16"/>
    </row>
    <row r="19" spans="1:4" ht="15.75" thickBot="1" x14ac:dyDescent="0.3">
      <c r="A19" s="46" t="s">
        <v>31</v>
      </c>
      <c r="B19" s="46" t="s">
        <v>164</v>
      </c>
      <c r="C19" s="16"/>
      <c r="D19" s="16"/>
    </row>
    <row r="20" spans="1:4" ht="68.25" thickBot="1" x14ac:dyDescent="0.3">
      <c r="A20" s="46" t="s">
        <v>165</v>
      </c>
      <c r="B20" s="46" t="s">
        <v>166</v>
      </c>
      <c r="C20" s="47">
        <v>-21513</v>
      </c>
      <c r="D20" s="47">
        <v>-82758</v>
      </c>
    </row>
    <row r="21" spans="1:4" ht="15.75" thickBot="1" x14ac:dyDescent="0.3">
      <c r="A21" s="46" t="s">
        <v>43</v>
      </c>
      <c r="B21" s="46" t="s">
        <v>167</v>
      </c>
      <c r="C21" s="47">
        <v>214</v>
      </c>
      <c r="D21" s="47">
        <v>894</v>
      </c>
    </row>
    <row r="22" spans="1:4" ht="15.75" thickBot="1" x14ac:dyDescent="0.3">
      <c r="A22" s="46" t="s">
        <v>1</v>
      </c>
      <c r="B22" s="46" t="s">
        <v>168</v>
      </c>
      <c r="C22" s="17">
        <f>ROUND(SUM(C23:C25),2)</f>
        <v>-34529</v>
      </c>
      <c r="D22" s="17">
        <f>ROUND(SUM(D23:D25),2)</f>
        <v>-142542</v>
      </c>
    </row>
    <row r="23" spans="1:4" ht="15.75" thickBot="1" x14ac:dyDescent="0.3">
      <c r="A23" s="46" t="s">
        <v>169</v>
      </c>
      <c r="B23" s="46" t="s">
        <v>238</v>
      </c>
      <c r="C23" s="47">
        <v>-26328</v>
      </c>
      <c r="D23" s="47">
        <f>-108552-728</f>
        <v>-109280</v>
      </c>
    </row>
    <row r="24" spans="1:4" ht="15.75" thickBot="1" x14ac:dyDescent="0.3">
      <c r="A24" s="46" t="s">
        <v>50</v>
      </c>
      <c r="B24" s="46" t="s">
        <v>239</v>
      </c>
      <c r="C24" s="47">
        <v>-8201</v>
      </c>
      <c r="D24" s="47">
        <v>-33262</v>
      </c>
    </row>
    <row r="25" spans="1:4" ht="15.75" thickBot="1" x14ac:dyDescent="0.3">
      <c r="A25" s="46" t="s">
        <v>170</v>
      </c>
      <c r="B25" s="46" t="s">
        <v>240</v>
      </c>
      <c r="C25" s="47"/>
      <c r="D25" s="47"/>
    </row>
    <row r="26" spans="1:4" ht="15.75" thickBot="1" x14ac:dyDescent="0.3">
      <c r="A26" s="46" t="s">
        <v>1</v>
      </c>
      <c r="B26" s="46" t="s">
        <v>171</v>
      </c>
      <c r="C26" s="17">
        <f>ROUND(SUM(C27:C30),2)</f>
        <v>-1781</v>
      </c>
      <c r="D26" s="17">
        <f>ROUND(SUM(D27:D30),2)</f>
        <v>-9330</v>
      </c>
    </row>
    <row r="27" spans="1:4" ht="15.75" thickBot="1" x14ac:dyDescent="0.3">
      <c r="A27" s="46" t="s">
        <v>172</v>
      </c>
      <c r="B27" s="46" t="s">
        <v>241</v>
      </c>
      <c r="C27" s="47">
        <v>-1475</v>
      </c>
      <c r="D27" s="47">
        <v>-7649</v>
      </c>
    </row>
    <row r="28" spans="1:4" ht="15.75" thickBot="1" x14ac:dyDescent="0.3">
      <c r="A28" s="46" t="s">
        <v>57</v>
      </c>
      <c r="B28" s="46" t="s">
        <v>242</v>
      </c>
      <c r="C28" s="47">
        <v>-306</v>
      </c>
      <c r="D28" s="47">
        <v>-1273</v>
      </c>
    </row>
    <row r="29" spans="1:4" ht="15.75" thickBot="1" x14ac:dyDescent="0.3">
      <c r="A29" s="46" t="s">
        <v>173</v>
      </c>
      <c r="B29" s="46" t="s">
        <v>243</v>
      </c>
      <c r="C29" s="47"/>
      <c r="D29" s="47">
        <v>-410</v>
      </c>
    </row>
    <row r="30" spans="1:4" ht="15.75" thickBot="1" x14ac:dyDescent="0.3">
      <c r="A30" s="46" t="s">
        <v>174</v>
      </c>
      <c r="B30" s="46" t="s">
        <v>244</v>
      </c>
      <c r="C30" s="16"/>
      <c r="D30" s="16">
        <v>2</v>
      </c>
    </row>
    <row r="31" spans="1:4" ht="15.75" thickBot="1" x14ac:dyDescent="0.3">
      <c r="A31" s="46" t="s">
        <v>175</v>
      </c>
      <c r="B31" s="46" t="s">
        <v>176</v>
      </c>
      <c r="C31" s="47">
        <v>-1528</v>
      </c>
      <c r="D31" s="47">
        <v>-5750</v>
      </c>
    </row>
    <row r="32" spans="1:4" ht="15.75" thickBot="1" x14ac:dyDescent="0.3">
      <c r="A32" s="46" t="s">
        <v>177</v>
      </c>
      <c r="B32" s="46" t="s">
        <v>178</v>
      </c>
      <c r="C32" s="47">
        <f>272*3</f>
        <v>816</v>
      </c>
      <c r="D32" s="47">
        <v>3259</v>
      </c>
    </row>
    <row r="33" spans="1:4" x14ac:dyDescent="0.25">
      <c r="A33" s="46" t="s">
        <v>71</v>
      </c>
      <c r="B33" s="46" t="s">
        <v>179</v>
      </c>
      <c r="C33" s="16"/>
      <c r="D33" s="16"/>
    </row>
    <row r="34" spans="1:4" x14ac:dyDescent="0.25">
      <c r="A34" s="46" t="s">
        <v>1</v>
      </c>
      <c r="B34" s="46" t="s">
        <v>180</v>
      </c>
      <c r="C34" s="17">
        <f>ROUND(SUM(C35:C36),2)</f>
        <v>0</v>
      </c>
      <c r="D34" s="17">
        <f>ROUND(SUM(D35:D36),2)</f>
        <v>0</v>
      </c>
    </row>
    <row r="35" spans="1:4" ht="22.5" x14ac:dyDescent="0.25">
      <c r="A35" s="46" t="s">
        <v>181</v>
      </c>
      <c r="B35" s="46" t="s">
        <v>245</v>
      </c>
      <c r="C35" s="16"/>
      <c r="D35" s="16"/>
    </row>
    <row r="36" spans="1:4" ht="22.5" x14ac:dyDescent="0.25">
      <c r="A36" s="46" t="s">
        <v>182</v>
      </c>
      <c r="B36" s="46" t="s">
        <v>246</v>
      </c>
      <c r="C36" s="16"/>
      <c r="D36" s="16"/>
    </row>
    <row r="37" spans="1:4" x14ac:dyDescent="0.25">
      <c r="A37" s="46" t="s">
        <v>247</v>
      </c>
      <c r="B37" s="46" t="s">
        <v>183</v>
      </c>
      <c r="C37" s="16"/>
      <c r="D37" s="16"/>
    </row>
    <row r="38" spans="1:4" x14ac:dyDescent="0.25">
      <c r="A38" s="46" t="s">
        <v>1</v>
      </c>
      <c r="B38" s="46" t="s">
        <v>184</v>
      </c>
      <c r="C38" s="17">
        <f>ROUND(SUM(C39:C40),2)</f>
        <v>0</v>
      </c>
      <c r="D38" s="17">
        <f>ROUND(SUM(D39:D40),2)</f>
        <v>35</v>
      </c>
    </row>
    <row r="39" spans="1:4" x14ac:dyDescent="0.25">
      <c r="A39" s="46" t="s">
        <v>185</v>
      </c>
      <c r="B39" s="46" t="s">
        <v>248</v>
      </c>
      <c r="C39" s="16"/>
      <c r="D39" s="16"/>
    </row>
    <row r="40" spans="1:4" x14ac:dyDescent="0.25">
      <c r="A40" s="46" t="s">
        <v>90</v>
      </c>
      <c r="B40" s="46" t="s">
        <v>249</v>
      </c>
      <c r="C40" s="16"/>
      <c r="D40" s="16">
        <v>35</v>
      </c>
    </row>
    <row r="41" spans="1:4" x14ac:dyDescent="0.25">
      <c r="A41" s="46" t="s">
        <v>1</v>
      </c>
      <c r="B41" s="46" t="s">
        <v>186</v>
      </c>
      <c r="C41" s="17">
        <f>ROUND(SUM(C7,C12:C13,C18:C22,C26,C31:C34,C37:C38),2)</f>
        <v>-5953</v>
      </c>
      <c r="D41" s="17">
        <f>ROUND(SUM(D7,D12:D13,D18:D22,D26,D31:D34,D37:D38),2)</f>
        <v>-5260</v>
      </c>
    </row>
    <row r="42" spans="1:4" x14ac:dyDescent="0.25">
      <c r="A42" s="46" t="s">
        <v>1</v>
      </c>
      <c r="B42" s="46" t="s">
        <v>187</v>
      </c>
      <c r="C42" s="17">
        <f>ROUND(SUM(C43:C44),2)</f>
        <v>0</v>
      </c>
      <c r="D42" s="17">
        <f>ROUND(SUM(D43:D44),2)</f>
        <v>0</v>
      </c>
    </row>
    <row r="43" spans="1:4" x14ac:dyDescent="0.25">
      <c r="A43" s="46" t="s">
        <v>188</v>
      </c>
      <c r="B43" s="46" t="s">
        <v>250</v>
      </c>
      <c r="C43" s="16"/>
      <c r="D43" s="16"/>
    </row>
    <row r="44" spans="1:4" x14ac:dyDescent="0.25">
      <c r="A44" s="46" t="s">
        <v>96</v>
      </c>
      <c r="B44" s="46" t="s">
        <v>251</v>
      </c>
      <c r="C44" s="16"/>
      <c r="D44" s="16"/>
    </row>
    <row r="45" spans="1:4" x14ac:dyDescent="0.25">
      <c r="A45" s="46" t="s">
        <v>1</v>
      </c>
      <c r="B45" s="46" t="s">
        <v>189</v>
      </c>
      <c r="C45" s="17">
        <f>ROUND(SUM(C46:C48),2)</f>
        <v>0</v>
      </c>
      <c r="D45" s="17">
        <f>ROUND(SUM(D46:D48),2)</f>
        <v>-220</v>
      </c>
    </row>
    <row r="46" spans="1:4" ht="34.5" thickBot="1" x14ac:dyDescent="0.3">
      <c r="A46" s="46" t="s">
        <v>190</v>
      </c>
      <c r="B46" s="46" t="s">
        <v>252</v>
      </c>
      <c r="C46" s="16"/>
      <c r="D46" s="16"/>
    </row>
    <row r="47" spans="1:4" ht="45.75" thickBot="1" x14ac:dyDescent="0.3">
      <c r="A47" s="46" t="s">
        <v>191</v>
      </c>
      <c r="B47" s="46" t="s">
        <v>253</v>
      </c>
      <c r="C47" s="47"/>
      <c r="D47" s="47">
        <v>-220</v>
      </c>
    </row>
    <row r="48" spans="1:4" x14ac:dyDescent="0.25">
      <c r="A48" s="46" t="s">
        <v>192</v>
      </c>
      <c r="B48" s="46" t="s">
        <v>254</v>
      </c>
      <c r="C48" s="16"/>
      <c r="D48" s="16"/>
    </row>
    <row r="49" spans="1:4" x14ac:dyDescent="0.25">
      <c r="A49" s="46" t="s">
        <v>105</v>
      </c>
      <c r="B49" s="46" t="s">
        <v>193</v>
      </c>
      <c r="C49" s="16"/>
      <c r="D49" s="16"/>
    </row>
    <row r="50" spans="1:4" x14ac:dyDescent="0.25">
      <c r="A50" s="46" t="s">
        <v>107</v>
      </c>
      <c r="B50" s="46" t="s">
        <v>194</v>
      </c>
      <c r="C50" s="16"/>
      <c r="D50" s="16"/>
    </row>
    <row r="51" spans="1:4" ht="45" x14ac:dyDescent="0.25">
      <c r="A51" s="46" t="s">
        <v>195</v>
      </c>
      <c r="B51" s="46" t="s">
        <v>196</v>
      </c>
      <c r="C51" s="16"/>
      <c r="D51" s="16"/>
    </row>
    <row r="52" spans="1:4" x14ac:dyDescent="0.25">
      <c r="A52" s="46" t="s">
        <v>255</v>
      </c>
      <c r="B52" s="46" t="s">
        <v>197</v>
      </c>
      <c r="C52" s="16"/>
      <c r="D52" s="16"/>
    </row>
    <row r="53" spans="1:4" x14ac:dyDescent="0.25">
      <c r="A53" s="46" t="s">
        <v>198</v>
      </c>
      <c r="B53" s="46" t="s">
        <v>199</v>
      </c>
      <c r="C53" s="16"/>
      <c r="D53" s="16"/>
    </row>
    <row r="54" spans="1:4" x14ac:dyDescent="0.25">
      <c r="A54" s="46" t="s">
        <v>1</v>
      </c>
      <c r="B54" s="46" t="s">
        <v>200</v>
      </c>
      <c r="C54" s="17">
        <f>ROUND(SUM(C42,C45,C49:C53),2)</f>
        <v>0</v>
      </c>
      <c r="D54" s="17">
        <f>ROUND(SUM(D42,D45,D49:D53),2)</f>
        <v>-220</v>
      </c>
    </row>
    <row r="55" spans="1:4" x14ac:dyDescent="0.25">
      <c r="A55" s="46" t="s">
        <v>1</v>
      </c>
      <c r="B55" s="46" t="s">
        <v>201</v>
      </c>
      <c r="C55" s="17">
        <f>ROUND(SUM(C41,C54),2)</f>
        <v>-5953</v>
      </c>
      <c r="D55" s="17">
        <f>ROUND(SUM(D41,D54),2)</f>
        <v>-5480</v>
      </c>
    </row>
    <row r="56" spans="1:4" x14ac:dyDescent="0.25">
      <c r="A56" s="46" t="s">
        <v>202</v>
      </c>
      <c r="B56" s="46" t="s">
        <v>203</v>
      </c>
      <c r="C56" s="16"/>
      <c r="D56" s="16"/>
    </row>
    <row r="57" spans="1:4" ht="24" x14ac:dyDescent="0.25">
      <c r="A57" s="26" t="s">
        <v>1</v>
      </c>
      <c r="B57" s="26" t="s">
        <v>204</v>
      </c>
      <c r="C57" s="45">
        <f>ROUND(SUM(C55,C56),2)</f>
        <v>-5953</v>
      </c>
      <c r="D57" s="45">
        <f>ROUND(SUM(D55,D56),2)</f>
        <v>-5480</v>
      </c>
    </row>
    <row r="58" spans="1:4" x14ac:dyDescent="0.25">
      <c r="A58" s="46" t="s">
        <v>1</v>
      </c>
      <c r="B58" s="46" t="s">
        <v>205</v>
      </c>
      <c r="C58" s="17">
        <f>ROUND(SUM(C59:C63),2)</f>
        <v>0</v>
      </c>
      <c r="D58" s="17">
        <f>ROUND(SUM(D59:D63),2)</f>
        <v>0</v>
      </c>
    </row>
    <row r="59" spans="1:4" x14ac:dyDescent="0.25">
      <c r="A59" s="46" t="s">
        <v>1</v>
      </c>
      <c r="B59" s="46" t="s">
        <v>206</v>
      </c>
      <c r="C59" s="16"/>
      <c r="D59" s="16"/>
    </row>
    <row r="60" spans="1:4" x14ac:dyDescent="0.25">
      <c r="A60" s="46" t="s">
        <v>1</v>
      </c>
      <c r="B60" s="46" t="s">
        <v>207</v>
      </c>
      <c r="C60" s="16"/>
      <c r="D60" s="16"/>
    </row>
    <row r="61" spans="1:4" x14ac:dyDescent="0.25">
      <c r="A61" s="46" t="s">
        <v>256</v>
      </c>
      <c r="B61" s="46" t="s">
        <v>208</v>
      </c>
      <c r="C61" s="16"/>
      <c r="D61" s="16"/>
    </row>
    <row r="62" spans="1:4" x14ac:dyDescent="0.25">
      <c r="A62" s="46" t="s">
        <v>1</v>
      </c>
      <c r="B62" s="46" t="s">
        <v>209</v>
      </c>
      <c r="C62" s="16"/>
      <c r="D62" s="16"/>
    </row>
    <row r="63" spans="1:4" x14ac:dyDescent="0.25">
      <c r="A63" s="46" t="s">
        <v>1</v>
      </c>
      <c r="B63" s="46" t="s">
        <v>210</v>
      </c>
      <c r="C63" s="16"/>
      <c r="D63" s="16"/>
    </row>
    <row r="64" spans="1:4" ht="22.5" x14ac:dyDescent="0.25">
      <c r="A64" s="46" t="s">
        <v>1</v>
      </c>
      <c r="B64" s="46" t="s">
        <v>211</v>
      </c>
      <c r="C64" s="17">
        <f>ROUND(SUM(C59:C63),2)</f>
        <v>0</v>
      </c>
      <c r="D64" s="17">
        <f>ROUND(SUM(D59:D63),2)</f>
        <v>0</v>
      </c>
    </row>
    <row r="65" spans="1:4" ht="15.75" thickBot="1" x14ac:dyDescent="0.3">
      <c r="A65" s="46" t="s">
        <v>1</v>
      </c>
      <c r="B65" s="46" t="s">
        <v>212</v>
      </c>
      <c r="C65" s="17">
        <f>ROUND(SUM(C66:C70),2)</f>
        <v>816</v>
      </c>
      <c r="D65" s="17">
        <f>ROUND(SUM(D66:D70),2)</f>
        <v>3259</v>
      </c>
    </row>
    <row r="66" spans="1:4" ht="15.75" thickBot="1" x14ac:dyDescent="0.3">
      <c r="A66" s="46" t="s">
        <v>1</v>
      </c>
      <c r="B66" s="46" t="s">
        <v>206</v>
      </c>
      <c r="C66" s="47">
        <f>+C32</f>
        <v>816</v>
      </c>
      <c r="D66" s="47">
        <f>+D32</f>
        <v>3259</v>
      </c>
    </row>
    <row r="67" spans="1:4" x14ac:dyDescent="0.25">
      <c r="A67" s="46" t="s">
        <v>1</v>
      </c>
      <c r="B67" s="46" t="s">
        <v>207</v>
      </c>
      <c r="C67" s="16"/>
      <c r="D67" s="16"/>
    </row>
    <row r="68" spans="1:4" x14ac:dyDescent="0.25">
      <c r="A68" s="46" t="s">
        <v>256</v>
      </c>
      <c r="B68" s="46" t="s">
        <v>208</v>
      </c>
      <c r="C68" s="16"/>
      <c r="D68" s="16"/>
    </row>
    <row r="69" spans="1:4" x14ac:dyDescent="0.25">
      <c r="A69" s="46" t="s">
        <v>1</v>
      </c>
      <c r="B69" s="46" t="s">
        <v>213</v>
      </c>
      <c r="C69" s="16"/>
      <c r="D69" s="16"/>
    </row>
    <row r="70" spans="1:4" x14ac:dyDescent="0.25">
      <c r="A70" s="46" t="s">
        <v>1</v>
      </c>
      <c r="B70" s="46" t="s">
        <v>210</v>
      </c>
      <c r="C70" s="16"/>
      <c r="D70" s="16"/>
    </row>
    <row r="71" spans="1:4" ht="30" customHeight="1" x14ac:dyDescent="0.25">
      <c r="A71" s="46" t="s">
        <v>1</v>
      </c>
      <c r="B71" s="46" t="s">
        <v>214</v>
      </c>
      <c r="C71" s="17">
        <f>ROUND(SUM(C66:C70),2)</f>
        <v>816</v>
      </c>
      <c r="D71" s="17">
        <f>ROUND(SUM(D66:D70),2)</f>
        <v>3259</v>
      </c>
    </row>
    <row r="72" spans="1:4" ht="24" x14ac:dyDescent="0.25">
      <c r="A72" s="26" t="s">
        <v>1</v>
      </c>
      <c r="B72" s="26" t="s">
        <v>215</v>
      </c>
      <c r="C72" s="45">
        <f>ROUND(SUM(C64,C71),2)</f>
        <v>816</v>
      </c>
      <c r="D72" s="45">
        <f>ROUND(SUM(D64,D71),2)</f>
        <v>3259</v>
      </c>
    </row>
    <row r="73" spans="1:4" x14ac:dyDescent="0.25">
      <c r="A73" s="46" t="s">
        <v>1</v>
      </c>
      <c r="B73" s="46" t="s">
        <v>216</v>
      </c>
      <c r="C73" s="16"/>
      <c r="D73" s="16"/>
    </row>
    <row r="74" spans="1:4" x14ac:dyDescent="0.25">
      <c r="A74" s="46" t="s">
        <v>1</v>
      </c>
      <c r="B74" s="46" t="s">
        <v>217</v>
      </c>
      <c r="C74" s="16"/>
      <c r="D74" s="16"/>
    </row>
    <row r="75" spans="1:4" x14ac:dyDescent="0.25">
      <c r="A75" s="46" t="s">
        <v>1</v>
      </c>
      <c r="B75" s="46" t="s">
        <v>218</v>
      </c>
      <c r="C75" s="16"/>
      <c r="D75" s="16"/>
    </row>
    <row r="76" spans="1:4" x14ac:dyDescent="0.25">
      <c r="A76" s="46" t="s">
        <v>1</v>
      </c>
      <c r="B76" s="46" t="s">
        <v>219</v>
      </c>
      <c r="C76" s="16"/>
      <c r="D76" s="16"/>
    </row>
    <row r="77" spans="1:4" x14ac:dyDescent="0.25">
      <c r="A77" s="48" t="s">
        <v>1</v>
      </c>
      <c r="B77" s="48" t="s">
        <v>220</v>
      </c>
      <c r="C77" s="45">
        <f>ROUND(SUM(C57,C72,C73,C74,C75,C76),2)</f>
        <v>-5137</v>
      </c>
      <c r="D77" s="45">
        <f>ROUND(SUM(D57,D72,D73,D74,D75,D76),2)</f>
        <v>-2221</v>
      </c>
    </row>
    <row r="78" spans="1:4" x14ac:dyDescent="0.25">
      <c r="A78" s="49"/>
      <c r="B78" s="49"/>
      <c r="C78" s="49"/>
      <c r="D78" s="49"/>
    </row>
  </sheetData>
  <mergeCells count="4">
    <mergeCell ref="A1:D1"/>
    <mergeCell ref="A2:D2"/>
    <mergeCell ref="A3:D3"/>
    <mergeCell ref="A4:D4"/>
  </mergeCells>
  <dataValidations count="1">
    <dataValidation allowBlank="1" showInputMessage="1" showErrorMessage="1" errorTitle="Error en importe" error="Solo se admiten números con 2 decimales." sqref="C6:D77" xr:uid="{87952770-6DF9-4EDB-A6D9-E661D8B755DE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/>
      <c r="D7" s="16">
        <v>441</v>
      </c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/>
    </row>
    <row r="10" spans="1:4" x14ac:dyDescent="0.25">
      <c r="A10" s="15"/>
      <c r="B10" s="15" t="s">
        <v>33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34</v>
      </c>
      <c r="B11" s="15" t="s">
        <v>35</v>
      </c>
      <c r="C11" s="16"/>
      <c r="D11" s="16"/>
    </row>
    <row r="12" spans="1:4" ht="22.5" x14ac:dyDescent="0.25">
      <c r="A12" s="15" t="s">
        <v>36</v>
      </c>
      <c r="B12" s="15" t="s">
        <v>37</v>
      </c>
      <c r="C12" s="16"/>
      <c r="D12" s="16"/>
    </row>
    <row r="13" spans="1:4" x14ac:dyDescent="0.25">
      <c r="A13" s="15" t="s">
        <v>38</v>
      </c>
      <c r="B13" s="15" t="s">
        <v>39</v>
      </c>
      <c r="C13" s="16"/>
      <c r="D13" s="16"/>
    </row>
    <row r="14" spans="1:4" x14ac:dyDescent="0.25">
      <c r="A14" s="15" t="s">
        <v>40</v>
      </c>
      <c r="B14" s="15" t="s">
        <v>41</v>
      </c>
      <c r="C14" s="16"/>
      <c r="D14" s="16"/>
    </row>
    <row r="15" spans="1:4" x14ac:dyDescent="0.25">
      <c r="A15" s="15"/>
      <c r="B15" s="15" t="s">
        <v>42</v>
      </c>
      <c r="C15" s="17">
        <f>ROUND(SUM(C16:C17),2)</f>
        <v>0</v>
      </c>
      <c r="D15" s="17">
        <f>ROUND(SUM(D16:D17),2)</f>
        <v>0</v>
      </c>
    </row>
    <row r="16" spans="1:4" x14ac:dyDescent="0.25">
      <c r="A16" s="15" t="s">
        <v>43</v>
      </c>
      <c r="B16" s="15" t="s">
        <v>44</v>
      </c>
      <c r="C16" s="16"/>
      <c r="D16" s="16"/>
    </row>
    <row r="17" spans="1:4" x14ac:dyDescent="0.25">
      <c r="A17" s="15" t="s">
        <v>45</v>
      </c>
      <c r="B17" s="15" t="s">
        <v>46</v>
      </c>
      <c r="C17" s="16"/>
      <c r="D17" s="16"/>
    </row>
    <row r="18" spans="1:4" x14ac:dyDescent="0.25">
      <c r="A18" s="15"/>
      <c r="B18" s="15" t="s">
        <v>47</v>
      </c>
      <c r="C18" s="17">
        <f>ROUND(SUM(C19:C21),2)</f>
        <v>-21</v>
      </c>
      <c r="D18" s="17">
        <f>ROUND(SUM(D19:D21),2)</f>
        <v>-109</v>
      </c>
    </row>
    <row r="19" spans="1:4" x14ac:dyDescent="0.25">
      <c r="A19" s="15" t="s">
        <v>48</v>
      </c>
      <c r="B19" s="15" t="s">
        <v>49</v>
      </c>
      <c r="C19" s="16">
        <v>-16</v>
      </c>
      <c r="D19" s="16">
        <v>-82</v>
      </c>
    </row>
    <row r="20" spans="1:4" x14ac:dyDescent="0.25">
      <c r="A20" s="15" t="s">
        <v>50</v>
      </c>
      <c r="B20" s="15" t="s">
        <v>51</v>
      </c>
      <c r="C20" s="16">
        <v>-5</v>
      </c>
      <c r="D20" s="16">
        <v>-27</v>
      </c>
    </row>
    <row r="21" spans="1:4" x14ac:dyDescent="0.25">
      <c r="A21" s="15" t="s">
        <v>52</v>
      </c>
      <c r="B21" s="15" t="s">
        <v>53</v>
      </c>
      <c r="C21" s="16"/>
      <c r="D21" s="16"/>
    </row>
    <row r="22" spans="1:4" x14ac:dyDescent="0.25">
      <c r="A22" s="15"/>
      <c r="B22" s="15" t="s">
        <v>54</v>
      </c>
      <c r="C22" s="17">
        <f>ROUND(SUM(C23:C26),2)</f>
        <v>-109</v>
      </c>
      <c r="D22" s="17">
        <f>ROUND(SUM(D23:D26),2)</f>
        <v>-564</v>
      </c>
    </row>
    <row r="23" spans="1:4" ht="22.5" x14ac:dyDescent="0.25">
      <c r="A23" s="15" t="s">
        <v>55</v>
      </c>
      <c r="B23" s="15" t="s">
        <v>56</v>
      </c>
      <c r="C23" s="16">
        <v>-109</v>
      </c>
      <c r="D23" s="16">
        <v>-567</v>
      </c>
    </row>
    <row r="24" spans="1:4" x14ac:dyDescent="0.25">
      <c r="A24" s="15" t="s">
        <v>57</v>
      </c>
      <c r="B24" s="15" t="s">
        <v>58</v>
      </c>
      <c r="C24" s="16"/>
      <c r="D24" s="16">
        <v>-2</v>
      </c>
    </row>
    <row r="25" spans="1:4" x14ac:dyDescent="0.25">
      <c r="A25" s="15" t="s">
        <v>59</v>
      </c>
      <c r="B25" s="15" t="s">
        <v>60</v>
      </c>
      <c r="C25" s="16"/>
      <c r="D25" s="16">
        <v>5</v>
      </c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0</v>
      </c>
      <c r="D27" s="17">
        <f>ROUND(SUM(D28:D30),2)</f>
        <v>0</v>
      </c>
    </row>
    <row r="28" spans="1:4" x14ac:dyDescent="0.25">
      <c r="A28" s="15" t="s">
        <v>64</v>
      </c>
      <c r="B28" s="15" t="s">
        <v>65</v>
      </c>
      <c r="C28" s="16"/>
      <c r="D28" s="16"/>
    </row>
    <row r="29" spans="1:4" x14ac:dyDescent="0.25">
      <c r="A29" s="15" t="s">
        <v>66</v>
      </c>
      <c r="B29" s="15" t="s">
        <v>67</v>
      </c>
      <c r="C29" s="16"/>
      <c r="D29" s="16"/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/>
      <c r="D31" s="16"/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/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-82</v>
      </c>
    </row>
    <row r="44" spans="1:4" x14ac:dyDescent="0.25">
      <c r="A44" s="15" t="s">
        <v>88</v>
      </c>
      <c r="B44" s="15" t="s">
        <v>89</v>
      </c>
      <c r="C44" s="16"/>
      <c r="D44" s="16">
        <v>-82</v>
      </c>
    </row>
    <row r="45" spans="1:4" x14ac:dyDescent="0.25">
      <c r="A45" s="15" t="s">
        <v>90</v>
      </c>
      <c r="B45" s="15" t="s">
        <v>91</v>
      </c>
      <c r="C45" s="16"/>
      <c r="D45" s="16"/>
    </row>
    <row r="46" spans="1:4" x14ac:dyDescent="0.25">
      <c r="A46" s="18"/>
      <c r="B46" s="18" t="s">
        <v>92</v>
      </c>
      <c r="C46" s="19">
        <f>ROUND(SUM(C43,C42,C33,C32,C31,C27,C22,C18,C15,C10,C9,C8,C7),2)</f>
        <v>-130</v>
      </c>
      <c r="D46" s="19">
        <f>ROUND(SUM(D43,D42,D33,D32,D31,D27,D22,D18,D15,D10,D9,D8,D7),2)</f>
        <v>-314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/>
      <c r="D49" s="16"/>
    </row>
    <row r="50" spans="1:4" x14ac:dyDescent="0.25">
      <c r="A50" s="15"/>
      <c r="B50" s="15" t="s">
        <v>98</v>
      </c>
      <c r="C50" s="17">
        <f>ROUND(SUM(C51:C53),2)</f>
        <v>-1</v>
      </c>
      <c r="D50" s="17">
        <f>ROUND(SUM(D51:D53),2)</f>
        <v>-1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>
        <v>-1</v>
      </c>
      <c r="D52" s="16">
        <v>-1</v>
      </c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/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/>
      <c r="D57" s="16"/>
    </row>
    <row r="58" spans="1:4" x14ac:dyDescent="0.25">
      <c r="A58" s="18"/>
      <c r="B58" s="18" t="s">
        <v>112</v>
      </c>
      <c r="C58" s="19">
        <f>ROUND(SUM(C57,C56,C55,C54,C50,C47),2)</f>
        <v>-1</v>
      </c>
      <c r="D58" s="19">
        <f>ROUND(SUM(D57,D56,D55,D54,D50,D47),2)</f>
        <v>-1</v>
      </c>
    </row>
    <row r="59" spans="1:4" x14ac:dyDescent="0.25">
      <c r="A59" s="18"/>
      <c r="B59" s="18" t="s">
        <v>113</v>
      </c>
      <c r="C59" s="19">
        <f>ROUND(SUM(C58,C46),2)</f>
        <v>-131</v>
      </c>
      <c r="D59" s="19">
        <f>ROUND(SUM(D58,D46),2)</f>
        <v>-315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-131</v>
      </c>
      <c r="D61" s="19">
        <f>ROUND(SUM(D59,D60),2)</f>
        <v>-315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-131</v>
      </c>
      <c r="D64" s="17">
        <f>ROUND(SUM(D61,D63),2)</f>
        <v>-315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/>
      <c r="D7" s="16"/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/>
    </row>
    <row r="10" spans="1:4" x14ac:dyDescent="0.25">
      <c r="A10" s="15"/>
      <c r="B10" s="15" t="s">
        <v>33</v>
      </c>
      <c r="C10" s="17">
        <f>ROUND(SUM(C11:C14),2)</f>
        <v>-2164</v>
      </c>
      <c r="D10" s="17">
        <f>ROUND(SUM(D11:D14),2)</f>
        <v>-16632</v>
      </c>
    </row>
    <row r="11" spans="1:4" x14ac:dyDescent="0.25">
      <c r="A11" s="15" t="s">
        <v>34</v>
      </c>
      <c r="B11" s="15" t="s">
        <v>35</v>
      </c>
      <c r="C11" s="16"/>
      <c r="D11" s="16"/>
    </row>
    <row r="12" spans="1:4" ht="22.5" x14ac:dyDescent="0.25">
      <c r="A12" s="15" t="s">
        <v>36</v>
      </c>
      <c r="B12" s="15" t="s">
        <v>37</v>
      </c>
      <c r="C12" s="16">
        <v>-2164</v>
      </c>
      <c r="D12" s="16">
        <v>-16632</v>
      </c>
    </row>
    <row r="13" spans="1:4" x14ac:dyDescent="0.25">
      <c r="A13" s="15" t="s">
        <v>38</v>
      </c>
      <c r="B13" s="15" t="s">
        <v>39</v>
      </c>
      <c r="C13" s="16"/>
      <c r="D13" s="16"/>
    </row>
    <row r="14" spans="1:4" x14ac:dyDescent="0.25">
      <c r="A14" s="15" t="s">
        <v>40</v>
      </c>
      <c r="B14" s="15" t="s">
        <v>41</v>
      </c>
      <c r="C14" s="16"/>
      <c r="D14" s="16"/>
    </row>
    <row r="15" spans="1:4" x14ac:dyDescent="0.25">
      <c r="A15" s="15"/>
      <c r="B15" s="15" t="s">
        <v>42</v>
      </c>
      <c r="C15" s="17">
        <f>ROUND(SUM(C16:C17),2)</f>
        <v>938</v>
      </c>
      <c r="D15" s="17">
        <f>ROUND(SUM(D16:D17),2)</f>
        <v>17099</v>
      </c>
    </row>
    <row r="16" spans="1:4" x14ac:dyDescent="0.25">
      <c r="A16" s="15" t="s">
        <v>43</v>
      </c>
      <c r="B16" s="15" t="s">
        <v>44</v>
      </c>
      <c r="C16" s="16">
        <v>938</v>
      </c>
      <c r="D16" s="16">
        <v>2548</v>
      </c>
    </row>
    <row r="17" spans="1:4" x14ac:dyDescent="0.25">
      <c r="A17" s="15" t="s">
        <v>45</v>
      </c>
      <c r="B17" s="15" t="s">
        <v>46</v>
      </c>
      <c r="C17" s="16">
        <v>0</v>
      </c>
      <c r="D17" s="16">
        <v>14551</v>
      </c>
    </row>
    <row r="18" spans="1:4" x14ac:dyDescent="0.25">
      <c r="A18" s="15"/>
      <c r="B18" s="15" t="s">
        <v>47</v>
      </c>
      <c r="C18" s="17">
        <f>ROUND(SUM(C19:C21),2)</f>
        <v>-66</v>
      </c>
      <c r="D18" s="17">
        <f>ROUND(SUM(D19:D21),2)</f>
        <v>-271</v>
      </c>
    </row>
    <row r="19" spans="1:4" x14ac:dyDescent="0.25">
      <c r="A19" s="15" t="s">
        <v>48</v>
      </c>
      <c r="B19" s="15" t="s">
        <v>49</v>
      </c>
      <c r="C19" s="16">
        <v>-49</v>
      </c>
      <c r="D19" s="16">
        <v>-210</v>
      </c>
    </row>
    <row r="20" spans="1:4" x14ac:dyDescent="0.25">
      <c r="A20" s="15" t="s">
        <v>50</v>
      </c>
      <c r="B20" s="15" t="s">
        <v>51</v>
      </c>
      <c r="C20" s="16">
        <v>-17</v>
      </c>
      <c r="D20" s="16">
        <v>-61</v>
      </c>
    </row>
    <row r="21" spans="1:4" x14ac:dyDescent="0.25">
      <c r="A21" s="15" t="s">
        <v>52</v>
      </c>
      <c r="B21" s="15" t="s">
        <v>53</v>
      </c>
      <c r="C21" s="16"/>
      <c r="D21" s="16"/>
    </row>
    <row r="22" spans="1:4" x14ac:dyDescent="0.25">
      <c r="A22" s="15"/>
      <c r="B22" s="15" t="s">
        <v>54</v>
      </c>
      <c r="C22" s="17">
        <f>ROUND(SUM(C23:C26),2)</f>
        <v>-19</v>
      </c>
      <c r="D22" s="17">
        <f>ROUND(SUM(D23:D26),2)</f>
        <v>-189</v>
      </c>
    </row>
    <row r="23" spans="1:4" ht="22.5" x14ac:dyDescent="0.25">
      <c r="A23" s="15" t="s">
        <v>55</v>
      </c>
      <c r="B23" s="15" t="s">
        <v>56</v>
      </c>
      <c r="C23" s="16">
        <v>-19</v>
      </c>
      <c r="D23" s="16">
        <v>-179</v>
      </c>
    </row>
    <row r="24" spans="1:4" x14ac:dyDescent="0.25">
      <c r="A24" s="15" t="s">
        <v>57</v>
      </c>
      <c r="B24" s="15" t="s">
        <v>58</v>
      </c>
      <c r="C24" s="16">
        <v>0</v>
      </c>
      <c r="D24" s="16">
        <v>-10</v>
      </c>
    </row>
    <row r="25" spans="1:4" x14ac:dyDescent="0.25">
      <c r="A25" s="15" t="s">
        <v>59</v>
      </c>
      <c r="B25" s="15" t="s">
        <v>60</v>
      </c>
      <c r="C25" s="16"/>
      <c r="D25" s="16"/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0</v>
      </c>
      <c r="D27" s="17">
        <f>ROUND(SUM(D28:D30),2)</f>
        <v>-151</v>
      </c>
    </row>
    <row r="28" spans="1:4" x14ac:dyDescent="0.25">
      <c r="A28" s="15" t="s">
        <v>64</v>
      </c>
      <c r="B28" s="15" t="s">
        <v>65</v>
      </c>
      <c r="C28" s="16">
        <v>0</v>
      </c>
      <c r="D28" s="16">
        <v>-1</v>
      </c>
    </row>
    <row r="29" spans="1:4" x14ac:dyDescent="0.25">
      <c r="A29" s="15" t="s">
        <v>66</v>
      </c>
      <c r="B29" s="15" t="s">
        <v>67</v>
      </c>
      <c r="C29" s="16">
        <v>0</v>
      </c>
      <c r="D29" s="16">
        <v>-150</v>
      </c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>
        <v>0</v>
      </c>
      <c r="D31" s="16">
        <v>149</v>
      </c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/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-19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>
        <v>-19</v>
      </c>
      <c r="D44" s="16"/>
    </row>
    <row r="45" spans="1:4" x14ac:dyDescent="0.25">
      <c r="A45" s="15" t="s">
        <v>90</v>
      </c>
      <c r="B45" s="15" t="s">
        <v>91</v>
      </c>
      <c r="C45" s="16"/>
      <c r="D45" s="16"/>
    </row>
    <row r="46" spans="1:4" x14ac:dyDescent="0.25">
      <c r="A46" s="18"/>
      <c r="B46" s="18" t="s">
        <v>92</v>
      </c>
      <c r="C46" s="19">
        <f>ROUND(SUM(C43,C42,C33,C32,C31,C27,C22,C18,C15,C10,C9,C8,C7),2)</f>
        <v>-1330</v>
      </c>
      <c r="D46" s="19">
        <f>ROUND(SUM(D43,D42,D33,D32,D31,D27,D22,D18,D15,D10,D9,D8,D7),2)</f>
        <v>5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/>
      <c r="D49" s="16"/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/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>
        <v>1</v>
      </c>
      <c r="D57" s="16">
        <v>3</v>
      </c>
    </row>
    <row r="58" spans="1:4" x14ac:dyDescent="0.25">
      <c r="A58" s="18"/>
      <c r="B58" s="18" t="s">
        <v>112</v>
      </c>
      <c r="C58" s="19">
        <f>ROUND(SUM(C57,C56,C55,C54,C50,C47),2)</f>
        <v>1</v>
      </c>
      <c r="D58" s="19">
        <f>ROUND(SUM(D57,D56,D55,D54,D50,D47),2)</f>
        <v>3</v>
      </c>
    </row>
    <row r="59" spans="1:4" x14ac:dyDescent="0.25">
      <c r="A59" s="18"/>
      <c r="B59" s="18" t="s">
        <v>113</v>
      </c>
      <c r="C59" s="19">
        <f>ROUND(SUM(C58,C46),2)</f>
        <v>-1329</v>
      </c>
      <c r="D59" s="19">
        <f>ROUND(SUM(D58,D46),2)</f>
        <v>8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-1329</v>
      </c>
      <c r="D61" s="19">
        <f>ROUND(SUM(D59,D60),2)</f>
        <v>8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-1329</v>
      </c>
      <c r="D64" s="17">
        <f>ROUND(SUM(D61,D63),2)</f>
        <v>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85546875" bestFit="1" customWidth="1"/>
    <col min="3" max="3" width="17.140625" bestFit="1" customWidth="1"/>
    <col min="4" max="4" width="15.140625" bestFit="1" customWidth="1"/>
    <col min="7" max="7" width="12.425781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24</v>
      </c>
      <c r="D2" s="30" t="s">
        <v>25</v>
      </c>
    </row>
    <row r="3" spans="1:4" ht="15.75" thickBot="1" x14ac:dyDescent="0.3">
      <c r="A3" s="30"/>
      <c r="B3" s="30" t="s">
        <v>26</v>
      </c>
      <c r="C3" s="33">
        <v>35888</v>
      </c>
      <c r="D3" s="33">
        <v>5792</v>
      </c>
    </row>
    <row r="4" spans="1:4" ht="23.25" thickBot="1" x14ac:dyDescent="0.3">
      <c r="A4" s="34" t="s">
        <v>27</v>
      </c>
      <c r="B4" s="34" t="s">
        <v>28</v>
      </c>
      <c r="C4" s="36">
        <v>284530</v>
      </c>
      <c r="D4" s="36">
        <v>1049122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>
        <v>0</v>
      </c>
      <c r="D6" s="36">
        <v>0</v>
      </c>
    </row>
    <row r="7" spans="1:4" ht="15.75" thickBot="1" x14ac:dyDescent="0.3">
      <c r="A7" s="34" t="s">
        <v>1</v>
      </c>
      <c r="B7" s="34" t="s">
        <v>33</v>
      </c>
      <c r="C7" s="36">
        <v>-4328</v>
      </c>
      <c r="D7" s="36">
        <v>-21312</v>
      </c>
    </row>
    <row r="8" spans="1:4" ht="15.75" thickBot="1" x14ac:dyDescent="0.3">
      <c r="A8" s="34" t="s">
        <v>34</v>
      </c>
      <c r="B8" s="34" t="s">
        <v>120</v>
      </c>
      <c r="C8" s="36"/>
      <c r="D8" s="36"/>
    </row>
    <row r="9" spans="1:4" ht="34.5" thickBot="1" x14ac:dyDescent="0.3">
      <c r="A9" s="34" t="s">
        <v>36</v>
      </c>
      <c r="B9" s="34" t="s">
        <v>121</v>
      </c>
      <c r="C9" s="36">
        <v>-4328</v>
      </c>
      <c r="D9" s="36">
        <v>-21497</v>
      </c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>
        <v>0</v>
      </c>
      <c r="D11" s="36">
        <v>185</v>
      </c>
    </row>
    <row r="12" spans="1:4" ht="15.75" thickBot="1" x14ac:dyDescent="0.3">
      <c r="A12" s="34" t="s">
        <v>1</v>
      </c>
      <c r="B12" s="34" t="s">
        <v>42</v>
      </c>
      <c r="C12" s="36">
        <v>6985</v>
      </c>
      <c r="D12" s="36">
        <v>28438</v>
      </c>
    </row>
    <row r="13" spans="1:4" ht="15.75" thickBot="1" x14ac:dyDescent="0.3">
      <c r="A13" s="34" t="s">
        <v>43</v>
      </c>
      <c r="B13" s="34" t="s">
        <v>124</v>
      </c>
      <c r="C13" s="36">
        <v>6962</v>
      </c>
      <c r="D13" s="36">
        <v>27829</v>
      </c>
    </row>
    <row r="14" spans="1:4" ht="15.75" thickBot="1" x14ac:dyDescent="0.3">
      <c r="A14" s="34" t="s">
        <v>45</v>
      </c>
      <c r="B14" s="34" t="s">
        <v>125</v>
      </c>
      <c r="C14" s="36">
        <v>23</v>
      </c>
      <c r="D14" s="36">
        <v>609</v>
      </c>
    </row>
    <row r="15" spans="1:4" ht="15.75" thickBot="1" x14ac:dyDescent="0.3">
      <c r="A15" s="34" t="s">
        <v>1</v>
      </c>
      <c r="B15" s="34" t="s">
        <v>47</v>
      </c>
      <c r="C15" s="36">
        <v>-110605</v>
      </c>
      <c r="D15" s="36">
        <v>-466029</v>
      </c>
    </row>
    <row r="16" spans="1:4" ht="15.75" thickBot="1" x14ac:dyDescent="0.3">
      <c r="A16" s="34" t="s">
        <v>48</v>
      </c>
      <c r="B16" s="34" t="s">
        <v>126</v>
      </c>
      <c r="C16" s="36">
        <v>-81124</v>
      </c>
      <c r="D16" s="36">
        <v>-344375</v>
      </c>
    </row>
    <row r="17" spans="1:7" ht="15.75" thickBot="1" x14ac:dyDescent="0.3">
      <c r="A17" s="34" t="s">
        <v>50</v>
      </c>
      <c r="B17" s="34" t="s">
        <v>127</v>
      </c>
      <c r="C17" s="36">
        <v>-29481</v>
      </c>
      <c r="D17" s="36">
        <v>-121654</v>
      </c>
    </row>
    <row r="18" spans="1:7" ht="15.75" thickBot="1" x14ac:dyDescent="0.3">
      <c r="A18" s="34" t="s">
        <v>52</v>
      </c>
      <c r="B18" s="34" t="s">
        <v>128</v>
      </c>
      <c r="C18" s="36"/>
      <c r="D18" s="36"/>
    </row>
    <row r="19" spans="1:7" ht="15.75" thickBot="1" x14ac:dyDescent="0.3">
      <c r="A19" s="34" t="s">
        <v>1</v>
      </c>
      <c r="B19" s="34" t="s">
        <v>54</v>
      </c>
      <c r="C19" s="36">
        <v>-98060</v>
      </c>
      <c r="D19" s="36">
        <v>-369271</v>
      </c>
    </row>
    <row r="20" spans="1:7" ht="34.5" thickBot="1" x14ac:dyDescent="0.3">
      <c r="A20" s="34" t="s">
        <v>55</v>
      </c>
      <c r="B20" s="34" t="s">
        <v>129</v>
      </c>
      <c r="C20" s="36">
        <v>-97585</v>
      </c>
      <c r="D20" s="36">
        <v>-367140</v>
      </c>
    </row>
    <row r="21" spans="1:7" ht="15.75" thickBot="1" x14ac:dyDescent="0.3">
      <c r="A21" s="34" t="s">
        <v>57</v>
      </c>
      <c r="B21" s="34" t="s">
        <v>130</v>
      </c>
      <c r="C21" s="36">
        <v>-475</v>
      </c>
      <c r="D21" s="36">
        <v>-2108</v>
      </c>
    </row>
    <row r="22" spans="1:7" ht="15.75" thickBot="1" x14ac:dyDescent="0.3">
      <c r="A22" s="34" t="s">
        <v>59</v>
      </c>
      <c r="B22" s="34" t="s">
        <v>131</v>
      </c>
      <c r="C22" s="36"/>
      <c r="D22" s="36">
        <v>-23</v>
      </c>
    </row>
    <row r="23" spans="1:7" ht="15.75" thickBot="1" x14ac:dyDescent="0.3">
      <c r="A23" s="34" t="s">
        <v>61</v>
      </c>
      <c r="B23" s="34" t="s">
        <v>132</v>
      </c>
      <c r="C23" s="36"/>
      <c r="D23" s="36"/>
    </row>
    <row r="24" spans="1:7" ht="15.75" thickBot="1" x14ac:dyDescent="0.3">
      <c r="A24" s="34" t="s">
        <v>1</v>
      </c>
      <c r="B24" s="34" t="s">
        <v>63</v>
      </c>
      <c r="C24" s="36">
        <v>-36801</v>
      </c>
      <c r="D24" s="36">
        <v>-188084</v>
      </c>
    </row>
    <row r="25" spans="1:7" ht="15.75" thickBot="1" x14ac:dyDescent="0.3">
      <c r="A25" s="34" t="s">
        <v>64</v>
      </c>
      <c r="B25" s="34" t="s">
        <v>133</v>
      </c>
      <c r="C25" s="39">
        <v>-1155</v>
      </c>
      <c r="D25" s="36">
        <v>-3539</v>
      </c>
    </row>
    <row r="26" spans="1:7" ht="15.75" thickBot="1" x14ac:dyDescent="0.3">
      <c r="A26" s="34" t="s">
        <v>66</v>
      </c>
      <c r="B26" s="34" t="s">
        <v>134</v>
      </c>
      <c r="C26" s="36">
        <v>-35646</v>
      </c>
      <c r="D26" s="36">
        <v>-184545</v>
      </c>
      <c r="G26" s="39"/>
    </row>
    <row r="27" spans="1:7" ht="15.75" thickBot="1" x14ac:dyDescent="0.3">
      <c r="A27" s="34" t="s">
        <v>68</v>
      </c>
      <c r="B27" s="34" t="s">
        <v>135</v>
      </c>
      <c r="C27" s="36"/>
      <c r="D27" s="36"/>
      <c r="G27" s="39"/>
    </row>
    <row r="28" spans="1:7" ht="15.75" thickBot="1" x14ac:dyDescent="0.3">
      <c r="A28" s="34" t="s">
        <v>1</v>
      </c>
      <c r="B28" s="34" t="s">
        <v>70</v>
      </c>
      <c r="C28" s="36">
        <v>3144</v>
      </c>
      <c r="D28" s="36">
        <v>33336</v>
      </c>
      <c r="G28" s="39"/>
    </row>
    <row r="29" spans="1:7" ht="15.75" thickBot="1" x14ac:dyDescent="0.3">
      <c r="A29" s="34" t="s">
        <v>71</v>
      </c>
      <c r="B29" s="34" t="s">
        <v>72</v>
      </c>
      <c r="C29" s="36">
        <v>2</v>
      </c>
      <c r="D29" s="36">
        <v>1329</v>
      </c>
    </row>
    <row r="30" spans="1:7" ht="15.75" thickBot="1" x14ac:dyDescent="0.3">
      <c r="A30" s="34" t="s">
        <v>1</v>
      </c>
      <c r="B30" s="34" t="s">
        <v>73</v>
      </c>
      <c r="C30" s="36">
        <v>377</v>
      </c>
      <c r="D30" s="36">
        <v>-3545</v>
      </c>
    </row>
    <row r="31" spans="1:7" ht="15.75" thickBot="1" x14ac:dyDescent="0.3">
      <c r="A31" s="34" t="s">
        <v>1</v>
      </c>
      <c r="B31" s="34" t="s">
        <v>136</v>
      </c>
      <c r="C31" s="36">
        <v>0</v>
      </c>
      <c r="D31" s="36">
        <v>0</v>
      </c>
    </row>
    <row r="32" spans="1:7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v>377</v>
      </c>
      <c r="D35" s="36">
        <v>-3545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>
        <v>377</v>
      </c>
      <c r="D37" s="36">
        <v>-3545</v>
      </c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v>12</v>
      </c>
      <c r="D40" s="36">
        <v>-108</v>
      </c>
    </row>
    <row r="41" spans="1:4" ht="15.75" thickBot="1" x14ac:dyDescent="0.3">
      <c r="A41" s="34" t="s">
        <v>88</v>
      </c>
      <c r="B41" s="34" t="s">
        <v>142</v>
      </c>
      <c r="C41" s="36">
        <v>-7</v>
      </c>
      <c r="D41" s="36">
        <v>-649</v>
      </c>
    </row>
    <row r="42" spans="1:4" ht="15.75" thickBot="1" x14ac:dyDescent="0.3">
      <c r="A42" s="34" t="s">
        <v>90</v>
      </c>
      <c r="B42" s="34" t="s">
        <v>143</v>
      </c>
      <c r="C42" s="36">
        <v>19</v>
      </c>
      <c r="D42" s="36">
        <v>541</v>
      </c>
    </row>
    <row r="43" spans="1:4" ht="15.75" thickBot="1" x14ac:dyDescent="0.3">
      <c r="A43" s="37" t="s">
        <v>1</v>
      </c>
      <c r="B43" s="37" t="s">
        <v>92</v>
      </c>
      <c r="C43" s="28">
        <v>45256</v>
      </c>
      <c r="D43" s="28">
        <v>63876</v>
      </c>
    </row>
    <row r="44" spans="1:4" ht="15.75" thickBot="1" x14ac:dyDescent="0.3">
      <c r="A44" s="34" t="s">
        <v>1</v>
      </c>
      <c r="B44" s="34" t="s">
        <v>93</v>
      </c>
      <c r="C44" s="36">
        <v>8583</v>
      </c>
      <c r="D44" s="36">
        <v>42145</v>
      </c>
    </row>
    <row r="45" spans="1:4" ht="15.75" thickBot="1" x14ac:dyDescent="0.3">
      <c r="A45" s="34" t="s">
        <v>94</v>
      </c>
      <c r="B45" s="34" t="s">
        <v>144</v>
      </c>
      <c r="C45" s="36"/>
      <c r="D45" s="36">
        <v>600</v>
      </c>
    </row>
    <row r="46" spans="1:4" ht="15.75" thickBot="1" x14ac:dyDescent="0.3">
      <c r="A46" s="34" t="s">
        <v>96</v>
      </c>
      <c r="B46" s="34" t="s">
        <v>145</v>
      </c>
      <c r="C46" s="36">
        <v>8583</v>
      </c>
      <c r="D46" s="36">
        <v>41545</v>
      </c>
    </row>
    <row r="47" spans="1:4" ht="15.75" thickBot="1" x14ac:dyDescent="0.3">
      <c r="A47" s="34" t="s">
        <v>1</v>
      </c>
      <c r="B47" s="34" t="s">
        <v>98</v>
      </c>
      <c r="C47" s="36">
        <v>-17951</v>
      </c>
      <c r="D47" s="36">
        <v>-100230</v>
      </c>
    </row>
    <row r="48" spans="1:4" ht="45.75" thickBot="1" x14ac:dyDescent="0.3">
      <c r="A48" s="34" t="s">
        <v>99</v>
      </c>
      <c r="B48" s="34" t="s">
        <v>146</v>
      </c>
      <c r="C48" s="36"/>
      <c r="D48" s="36"/>
    </row>
    <row r="49" spans="1:4" ht="57" thickBot="1" x14ac:dyDescent="0.3">
      <c r="A49" s="34" t="s">
        <v>101</v>
      </c>
      <c r="B49" s="34" t="s">
        <v>147</v>
      </c>
      <c r="C49" s="36">
        <v>-17951</v>
      </c>
      <c r="D49" s="50">
        <v>-100230</v>
      </c>
    </row>
    <row r="50" spans="1:4" ht="15.75" thickBot="1" x14ac:dyDescent="0.3">
      <c r="A50" s="34" t="s">
        <v>103</v>
      </c>
      <c r="B50" s="34" t="s">
        <v>148</v>
      </c>
      <c r="C50" s="36"/>
      <c r="D50" s="36"/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>
        <v>-4</v>
      </c>
    </row>
    <row r="53" spans="1:4" ht="23.25" thickBot="1" x14ac:dyDescent="0.3">
      <c r="A53" s="34" t="s">
        <v>109</v>
      </c>
      <c r="B53" s="34" t="s">
        <v>110</v>
      </c>
      <c r="C53" s="36"/>
      <c r="D53" s="36"/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v>-9368</v>
      </c>
      <c r="D55" s="28">
        <v>-58089</v>
      </c>
    </row>
    <row r="56" spans="1:4" ht="15.75" thickBot="1" x14ac:dyDescent="0.3">
      <c r="A56" s="37" t="s">
        <v>1</v>
      </c>
      <c r="B56" s="37" t="s">
        <v>113</v>
      </c>
      <c r="C56" s="28">
        <v>35888</v>
      </c>
      <c r="D56" s="28">
        <v>5787</v>
      </c>
    </row>
    <row r="57" spans="1:4" ht="15.75" thickBot="1" x14ac:dyDescent="0.3">
      <c r="A57" s="34" t="s">
        <v>114</v>
      </c>
      <c r="B57" s="34" t="s">
        <v>115</v>
      </c>
      <c r="C57" s="36"/>
      <c r="D57" s="36">
        <v>5</v>
      </c>
    </row>
    <row r="58" spans="1:4" ht="23.25" thickBot="1" x14ac:dyDescent="0.3">
      <c r="A58" s="37" t="s">
        <v>1</v>
      </c>
      <c r="B58" s="37" t="s">
        <v>116</v>
      </c>
      <c r="C58" s="28">
        <v>35888</v>
      </c>
      <c r="D58" s="28">
        <v>5792</v>
      </c>
    </row>
    <row r="59" spans="1:4" ht="15.75" thickBot="1" x14ac:dyDescent="0.3">
      <c r="A59" s="30"/>
      <c r="B59" s="30" t="s">
        <v>117</v>
      </c>
      <c r="C59" s="33">
        <v>0</v>
      </c>
      <c r="D59" s="33">
        <v>0</v>
      </c>
    </row>
    <row r="60" spans="1:4" ht="15.75" thickBot="1" x14ac:dyDescent="0.3">
      <c r="A60" s="34" t="s">
        <v>1</v>
      </c>
      <c r="B60" s="34" t="s">
        <v>118</v>
      </c>
      <c r="C60" s="36"/>
      <c r="D60" s="36"/>
    </row>
    <row r="61" spans="1:4" ht="15.75" thickBot="1" x14ac:dyDescent="0.3">
      <c r="A61" s="34" t="s">
        <v>1</v>
      </c>
      <c r="B61" s="34" t="s">
        <v>119</v>
      </c>
      <c r="C61" s="36">
        <v>35888</v>
      </c>
      <c r="D61" s="36">
        <v>5792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18495</v>
      </c>
      <c r="D7" s="16">
        <v>10561</v>
      </c>
    </row>
    <row r="8" spans="1:4" x14ac:dyDescent="0.25">
      <c r="A8" s="15" t="s">
        <v>29</v>
      </c>
      <c r="B8" s="15" t="s">
        <v>30</v>
      </c>
      <c r="C8" s="16"/>
      <c r="D8" s="16">
        <v>439</v>
      </c>
    </row>
    <row r="9" spans="1:4" x14ac:dyDescent="0.25">
      <c r="A9" s="15" t="s">
        <v>31</v>
      </c>
      <c r="B9" s="15" t="s">
        <v>32</v>
      </c>
      <c r="C9" s="16"/>
      <c r="D9" s="16">
        <v>0</v>
      </c>
    </row>
    <row r="10" spans="1:4" x14ac:dyDescent="0.25">
      <c r="A10" s="15"/>
      <c r="B10" s="15" t="s">
        <v>33</v>
      </c>
      <c r="C10" s="17">
        <f>ROUND(SUM(C11:C14),2)</f>
        <v>-2837</v>
      </c>
      <c r="D10" s="17">
        <f>ROUND(SUM(D11:D14),2)</f>
        <v>-14044</v>
      </c>
    </row>
    <row r="11" spans="1:4" x14ac:dyDescent="0.25">
      <c r="A11" s="15" t="s">
        <v>34</v>
      </c>
      <c r="B11" s="15" t="s">
        <v>35</v>
      </c>
      <c r="C11" s="16">
        <v>-517</v>
      </c>
      <c r="D11" s="16">
        <v>-12049</v>
      </c>
    </row>
    <row r="12" spans="1:4" ht="22.5" x14ac:dyDescent="0.25">
      <c r="A12" s="15" t="s">
        <v>36</v>
      </c>
      <c r="B12" s="15" t="s">
        <v>37</v>
      </c>
      <c r="C12" s="16"/>
      <c r="D12" s="16">
        <v>73</v>
      </c>
    </row>
    <row r="13" spans="1:4" x14ac:dyDescent="0.25">
      <c r="A13" s="15" t="s">
        <v>38</v>
      </c>
      <c r="B13" s="15" t="s">
        <v>39</v>
      </c>
      <c r="C13" s="16">
        <v>-2320</v>
      </c>
      <c r="D13" s="16">
        <v>-1119</v>
      </c>
    </row>
    <row r="14" spans="1:4" x14ac:dyDescent="0.25">
      <c r="A14" s="15" t="s">
        <v>40</v>
      </c>
      <c r="B14" s="15" t="s">
        <v>41</v>
      </c>
      <c r="C14" s="16"/>
      <c r="D14" s="16">
        <v>-949</v>
      </c>
    </row>
    <row r="15" spans="1:4" x14ac:dyDescent="0.25">
      <c r="A15" s="15"/>
      <c r="B15" s="15" t="s">
        <v>42</v>
      </c>
      <c r="C15" s="17">
        <f>ROUND(SUM(C16:C17),2)</f>
        <v>6</v>
      </c>
      <c r="D15" s="17">
        <f>ROUND(SUM(D16:D17),2)</f>
        <v>12132</v>
      </c>
    </row>
    <row r="16" spans="1:4" x14ac:dyDescent="0.25">
      <c r="A16" s="15" t="s">
        <v>43</v>
      </c>
      <c r="B16" s="15" t="s">
        <v>44</v>
      </c>
      <c r="C16" s="16">
        <v>6</v>
      </c>
      <c r="D16" s="16">
        <v>83</v>
      </c>
    </row>
    <row r="17" spans="1:4" x14ac:dyDescent="0.25">
      <c r="A17" s="15" t="s">
        <v>45</v>
      </c>
      <c r="B17" s="15" t="s">
        <v>46</v>
      </c>
      <c r="C17" s="16">
        <v>0</v>
      </c>
      <c r="D17" s="16">
        <v>12049</v>
      </c>
    </row>
    <row r="18" spans="1:4" x14ac:dyDescent="0.25">
      <c r="A18" s="15"/>
      <c r="B18" s="15" t="s">
        <v>47</v>
      </c>
      <c r="C18" s="17">
        <f>ROUND(SUM(C19:C21),2)</f>
        <v>-1129</v>
      </c>
      <c r="D18" s="17">
        <f>ROUND(SUM(D19:D21),2)</f>
        <v>-5284</v>
      </c>
    </row>
    <row r="19" spans="1:4" x14ac:dyDescent="0.25">
      <c r="A19" s="15" t="s">
        <v>48</v>
      </c>
      <c r="B19" s="15" t="s">
        <v>49</v>
      </c>
      <c r="C19" s="16">
        <f>-1020+138</f>
        <v>-882</v>
      </c>
      <c r="D19" s="16">
        <v>-4300</v>
      </c>
    </row>
    <row r="20" spans="1:4" x14ac:dyDescent="0.25">
      <c r="A20" s="15" t="s">
        <v>50</v>
      </c>
      <c r="B20" s="15" t="s">
        <v>51</v>
      </c>
      <c r="C20" s="16">
        <v>-247</v>
      </c>
      <c r="D20" s="16">
        <v>-984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f>ROUND(SUM(C23:C26),2)</f>
        <v>-423</v>
      </c>
      <c r="D22" s="17">
        <f>ROUND(SUM(D23:D26),2)</f>
        <v>-2336</v>
      </c>
    </row>
    <row r="23" spans="1:4" ht="22.5" x14ac:dyDescent="0.25">
      <c r="A23" s="15" t="s">
        <v>55</v>
      </c>
      <c r="B23" s="15" t="s">
        <v>56</v>
      </c>
      <c r="C23" s="16">
        <v>-196</v>
      </c>
      <c r="D23" s="16">
        <v>-881</v>
      </c>
    </row>
    <row r="24" spans="1:4" x14ac:dyDescent="0.25">
      <c r="A24" s="15" t="s">
        <v>57</v>
      </c>
      <c r="B24" s="15" t="s">
        <v>58</v>
      </c>
      <c r="C24" s="16">
        <v>-227</v>
      </c>
      <c r="D24" s="16">
        <v>-1126</v>
      </c>
    </row>
    <row r="25" spans="1:4" x14ac:dyDescent="0.25">
      <c r="A25" s="15" t="s">
        <v>59</v>
      </c>
      <c r="B25" s="15" t="s">
        <v>60</v>
      </c>
      <c r="C25" s="16">
        <v>0</v>
      </c>
      <c r="D25" s="16">
        <v>0</v>
      </c>
    </row>
    <row r="26" spans="1:4" x14ac:dyDescent="0.25">
      <c r="A26" s="15" t="s">
        <v>61</v>
      </c>
      <c r="B26" s="15" t="s">
        <v>62</v>
      </c>
      <c r="C26" s="16">
        <v>0</v>
      </c>
      <c r="D26" s="16">
        <v>-329</v>
      </c>
    </row>
    <row r="27" spans="1:4" x14ac:dyDescent="0.25">
      <c r="A27" s="15"/>
      <c r="B27" s="15" t="s">
        <v>63</v>
      </c>
      <c r="C27" s="17">
        <f>ROUND(SUM(C28:C30),2)</f>
        <v>-377</v>
      </c>
      <c r="D27" s="17">
        <f>ROUND(SUM(D28:D30),2)</f>
        <v>-1575</v>
      </c>
    </row>
    <row r="28" spans="1:4" x14ac:dyDescent="0.25">
      <c r="A28" s="15" t="s">
        <v>64</v>
      </c>
      <c r="B28" s="15" t="s">
        <v>65</v>
      </c>
      <c r="C28" s="16">
        <v>-4</v>
      </c>
      <c r="D28" s="16">
        <v>-32</v>
      </c>
    </row>
    <row r="29" spans="1:4" x14ac:dyDescent="0.25">
      <c r="A29" s="15" t="s">
        <v>66</v>
      </c>
      <c r="B29" s="15" t="s">
        <v>67</v>
      </c>
      <c r="C29" s="16">
        <v>-36</v>
      </c>
      <c r="D29" s="16">
        <v>-148</v>
      </c>
    </row>
    <row r="30" spans="1:4" x14ac:dyDescent="0.25">
      <c r="A30" s="15" t="s">
        <v>68</v>
      </c>
      <c r="B30" s="15" t="s">
        <v>69</v>
      </c>
      <c r="C30" s="16">
        <v>-337</v>
      </c>
      <c r="D30" s="16">
        <v>-1395</v>
      </c>
    </row>
    <row r="31" spans="1:4" x14ac:dyDescent="0.25">
      <c r="A31" s="15"/>
      <c r="B31" s="15" t="s">
        <v>70</v>
      </c>
      <c r="C31" s="16">
        <v>0</v>
      </c>
      <c r="D31" s="16">
        <v>0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675</v>
      </c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6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6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0</v>
      </c>
      <c r="D40" s="16">
        <v>6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53</v>
      </c>
    </row>
    <row r="44" spans="1:4" x14ac:dyDescent="0.25">
      <c r="A44" s="15" t="s">
        <v>88</v>
      </c>
      <c r="B44" s="15" t="s">
        <v>89</v>
      </c>
      <c r="C44" s="16">
        <v>0</v>
      </c>
      <c r="D44" s="16">
        <v>-8</v>
      </c>
    </row>
    <row r="45" spans="1:4" x14ac:dyDescent="0.25">
      <c r="A45" s="15" t="s">
        <v>90</v>
      </c>
      <c r="B45" s="15" t="s">
        <v>91</v>
      </c>
      <c r="C45" s="16">
        <v>0</v>
      </c>
      <c r="D45" s="16">
        <v>61</v>
      </c>
    </row>
    <row r="46" spans="1:4" x14ac:dyDescent="0.25">
      <c r="A46" s="18"/>
      <c r="B46" s="18" t="s">
        <v>92</v>
      </c>
      <c r="C46" s="19">
        <f>ROUND(SUM(C43,C42,C33,C32,C31,C27,C22,C18,C15,C10,C9,C8,C7),2)</f>
        <v>13735</v>
      </c>
      <c r="D46" s="19">
        <f>ROUND(SUM(D43,D42,D33,D32,D31,D27,D22,D18,D15,D10,D9,D8,D7),2)</f>
        <v>627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2562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0</v>
      </c>
      <c r="D49" s="16">
        <v>2562</v>
      </c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-163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0</v>
      </c>
      <c r="D52" s="16">
        <v>-163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0</v>
      </c>
    </row>
    <row r="56" spans="1:4" ht="22.5" x14ac:dyDescent="0.25">
      <c r="A56" s="15" t="s">
        <v>109</v>
      </c>
      <c r="B56" s="15" t="s">
        <v>110</v>
      </c>
      <c r="C56" s="16">
        <v>0</v>
      </c>
      <c r="D56" s="16">
        <v>0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f>ROUND(SUM(C57,C56,C55,C54,C50,C47),2)</f>
        <v>0</v>
      </c>
      <c r="D58" s="19">
        <f>ROUND(SUM(D57,D56,D55,D54,D50,D47),2)</f>
        <v>2399</v>
      </c>
    </row>
    <row r="59" spans="1:4" x14ac:dyDescent="0.25">
      <c r="A59" s="18"/>
      <c r="B59" s="18" t="s">
        <v>113</v>
      </c>
      <c r="C59" s="19">
        <f>ROUND(SUM(C58,C46),2)</f>
        <v>13735</v>
      </c>
      <c r="D59" s="19">
        <f>ROUND(SUM(D58,D46),2)</f>
        <v>3026</v>
      </c>
    </row>
    <row r="60" spans="1:4" x14ac:dyDescent="0.25">
      <c r="A60" s="15" t="s">
        <v>114</v>
      </c>
      <c r="B60" s="15" t="s">
        <v>115</v>
      </c>
      <c r="C60" s="16">
        <v>0</v>
      </c>
      <c r="D60" s="16">
        <v>-195</v>
      </c>
    </row>
    <row r="61" spans="1:4" ht="22.5" x14ac:dyDescent="0.25">
      <c r="A61" s="20"/>
      <c r="B61" s="20" t="s">
        <v>116</v>
      </c>
      <c r="C61" s="19">
        <f>ROUND(SUM(C59,C60),2)</f>
        <v>13735</v>
      </c>
      <c r="D61" s="19">
        <f>ROUND(SUM(D59,D60),2)</f>
        <v>2831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13735</v>
      </c>
      <c r="D64" s="17">
        <f>ROUND(SUM(D61,D63),2)</f>
        <v>2831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1295</v>
      </c>
      <c r="D7" s="16">
        <v>7655</v>
      </c>
    </row>
    <row r="8" spans="1:4" x14ac:dyDescent="0.25">
      <c r="A8" s="15" t="s">
        <v>29</v>
      </c>
      <c r="B8" s="15" t="s">
        <v>30</v>
      </c>
      <c r="C8" s="16">
        <v>0</v>
      </c>
      <c r="D8" s="16">
        <v>0</v>
      </c>
    </row>
    <row r="9" spans="1:4" x14ac:dyDescent="0.25">
      <c r="A9" s="15" t="s">
        <v>31</v>
      </c>
      <c r="B9" s="15" t="s">
        <v>32</v>
      </c>
      <c r="C9" s="16">
        <v>0</v>
      </c>
      <c r="D9" s="16">
        <v>0</v>
      </c>
    </row>
    <row r="10" spans="1:4" x14ac:dyDescent="0.25">
      <c r="A10" s="15"/>
      <c r="B10" s="15" t="s">
        <v>33</v>
      </c>
      <c r="C10" s="17">
        <f>ROUND(SUM(C11:C14),2)</f>
        <v>-2126</v>
      </c>
      <c r="D10" s="17">
        <f>ROUND(SUM(D11:D14),2)</f>
        <v>-6876</v>
      </c>
    </row>
    <row r="11" spans="1:4" x14ac:dyDescent="0.25">
      <c r="A11" s="15" t="s">
        <v>34</v>
      </c>
      <c r="B11" s="15" t="s">
        <v>35</v>
      </c>
      <c r="C11" s="16">
        <v>-2094</v>
      </c>
      <c r="D11" s="16">
        <v>-6738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-7</v>
      </c>
    </row>
    <row r="13" spans="1:4" x14ac:dyDescent="0.25">
      <c r="A13" s="15" t="s">
        <v>38</v>
      </c>
      <c r="B13" s="15" t="s">
        <v>39</v>
      </c>
      <c r="C13" s="16">
        <v>-32</v>
      </c>
      <c r="D13" s="16">
        <v>-131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0</v>
      </c>
    </row>
    <row r="15" spans="1:4" x14ac:dyDescent="0.25">
      <c r="A15" s="15"/>
      <c r="B15" s="15" t="s">
        <v>42</v>
      </c>
      <c r="C15" s="17">
        <f>ROUND(SUM(C16:C17),2)</f>
        <v>20436</v>
      </c>
      <c r="D15" s="17">
        <f>ROUND(SUM(D16:D17),2)</f>
        <v>81573</v>
      </c>
    </row>
    <row r="16" spans="1:4" x14ac:dyDescent="0.25">
      <c r="A16" s="15" t="s">
        <v>43</v>
      </c>
      <c r="B16" s="15" t="s">
        <v>44</v>
      </c>
      <c r="C16" s="16">
        <v>61</v>
      </c>
      <c r="D16" s="16">
        <v>840</v>
      </c>
    </row>
    <row r="17" spans="1:4" x14ac:dyDescent="0.25">
      <c r="A17" s="15" t="s">
        <v>45</v>
      </c>
      <c r="B17" s="15" t="s">
        <v>46</v>
      </c>
      <c r="C17" s="16">
        <v>20375</v>
      </c>
      <c r="D17" s="16">
        <v>80733</v>
      </c>
    </row>
    <row r="18" spans="1:4" x14ac:dyDescent="0.25">
      <c r="A18" s="15"/>
      <c r="B18" s="15" t="s">
        <v>47</v>
      </c>
      <c r="C18" s="17">
        <f>ROUND(SUM(C19:C21),2)</f>
        <v>-8172</v>
      </c>
      <c r="D18" s="17">
        <f>ROUND(SUM(D19:D21),2)</f>
        <v>-33004</v>
      </c>
    </row>
    <row r="19" spans="1:4" x14ac:dyDescent="0.25">
      <c r="A19" s="15" t="s">
        <v>48</v>
      </c>
      <c r="B19" s="15" t="s">
        <v>49</v>
      </c>
      <c r="C19" s="16">
        <v>-6207</v>
      </c>
      <c r="D19" s="16">
        <v>-25247</v>
      </c>
    </row>
    <row r="20" spans="1:4" x14ac:dyDescent="0.25">
      <c r="A20" s="15" t="s">
        <v>50</v>
      </c>
      <c r="B20" s="15" t="s">
        <v>51</v>
      </c>
      <c r="C20" s="16">
        <v>-1965</v>
      </c>
      <c r="D20" s="16">
        <v>-7757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f>ROUND(SUM(C23:C26),2)</f>
        <v>-11681</v>
      </c>
      <c r="D22" s="17">
        <f>ROUND(SUM(D23:D26),2)</f>
        <v>-44712</v>
      </c>
    </row>
    <row r="23" spans="1:4" ht="22.5" x14ac:dyDescent="0.25">
      <c r="A23" s="15" t="s">
        <v>55</v>
      </c>
      <c r="B23" s="15" t="s">
        <v>56</v>
      </c>
      <c r="C23" s="16">
        <v>-11635</v>
      </c>
      <c r="D23" s="16">
        <v>-44490</v>
      </c>
    </row>
    <row r="24" spans="1:4" x14ac:dyDescent="0.25">
      <c r="A24" s="15" t="s">
        <v>57</v>
      </c>
      <c r="B24" s="15" t="s">
        <v>58</v>
      </c>
      <c r="C24" s="16">
        <v>-46</v>
      </c>
      <c r="D24" s="16">
        <v>-222</v>
      </c>
    </row>
    <row r="25" spans="1:4" x14ac:dyDescent="0.25">
      <c r="A25" s="15" t="s">
        <v>59</v>
      </c>
      <c r="B25" s="15" t="s">
        <v>60</v>
      </c>
      <c r="C25" s="16">
        <v>0</v>
      </c>
      <c r="D25" s="16">
        <v>0</v>
      </c>
    </row>
    <row r="26" spans="1:4" x14ac:dyDescent="0.25">
      <c r="A26" s="15" t="s">
        <v>61</v>
      </c>
      <c r="B26" s="15" t="s">
        <v>62</v>
      </c>
      <c r="C26" s="16">
        <v>0</v>
      </c>
      <c r="D26" s="16">
        <v>0</v>
      </c>
    </row>
    <row r="27" spans="1:4" x14ac:dyDescent="0.25">
      <c r="A27" s="15"/>
      <c r="B27" s="15" t="s">
        <v>63</v>
      </c>
      <c r="C27" s="17">
        <f>ROUND(SUM(C28:C30),2)</f>
        <v>-549</v>
      </c>
      <c r="D27" s="17">
        <f>ROUND(SUM(D28:D30),2)</f>
        <v>-2130</v>
      </c>
    </row>
    <row r="28" spans="1:4" x14ac:dyDescent="0.25">
      <c r="A28" s="15" t="s">
        <v>64</v>
      </c>
      <c r="B28" s="15" t="s">
        <v>65</v>
      </c>
      <c r="C28" s="16">
        <v>-55</v>
      </c>
      <c r="D28" s="16">
        <v>-255</v>
      </c>
    </row>
    <row r="29" spans="1:4" x14ac:dyDescent="0.25">
      <c r="A29" s="15" t="s">
        <v>66</v>
      </c>
      <c r="B29" s="15" t="s">
        <v>67</v>
      </c>
      <c r="C29" s="16">
        <v>-494</v>
      </c>
      <c r="D29" s="16">
        <v>-1875</v>
      </c>
    </row>
    <row r="30" spans="1:4" x14ac:dyDescent="0.25">
      <c r="A30" s="15" t="s">
        <v>68</v>
      </c>
      <c r="B30" s="15" t="s">
        <v>69</v>
      </c>
      <c r="C30" s="16">
        <v>0</v>
      </c>
      <c r="D30" s="16">
        <v>0</v>
      </c>
    </row>
    <row r="31" spans="1:4" x14ac:dyDescent="0.25">
      <c r="A31" s="15"/>
      <c r="B31" s="15" t="s">
        <v>70</v>
      </c>
      <c r="C31" s="16">
        <v>0</v>
      </c>
      <c r="D31" s="16">
        <v>0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0</v>
      </c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0</v>
      </c>
      <c r="D40" s="16">
        <v>0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-830</v>
      </c>
    </row>
    <row r="44" spans="1:4" x14ac:dyDescent="0.25">
      <c r="A44" s="15" t="s">
        <v>88</v>
      </c>
      <c r="B44" s="15" t="s">
        <v>89</v>
      </c>
      <c r="C44" s="16">
        <v>0</v>
      </c>
      <c r="D44" s="25">
        <v>-830</v>
      </c>
    </row>
    <row r="45" spans="1:4" x14ac:dyDescent="0.25">
      <c r="A45" s="15" t="s">
        <v>90</v>
      </c>
      <c r="B45" s="15" t="s">
        <v>91</v>
      </c>
      <c r="C45" s="16">
        <v>0</v>
      </c>
      <c r="D45" s="16">
        <v>0</v>
      </c>
    </row>
    <row r="46" spans="1:4" x14ac:dyDescent="0.25">
      <c r="A46" s="18"/>
      <c r="B46" s="18" t="s">
        <v>92</v>
      </c>
      <c r="C46" s="19">
        <f>ROUND(SUM(C43,C42,C33,C32,C31,C27,C22,C18,C15,C10,C9,C8,C7),2)</f>
        <v>-797</v>
      </c>
      <c r="D46" s="19">
        <f>ROUND(SUM(D43,D42,D33,D32,D31,D27,D22,D18,D15,D10,D9,D8,D7),2)</f>
        <v>1676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0</v>
      </c>
      <c r="D49" s="16">
        <v>0</v>
      </c>
    </row>
    <row r="50" spans="1:4" x14ac:dyDescent="0.25">
      <c r="A50" s="15"/>
      <c r="B50" s="15" t="s">
        <v>98</v>
      </c>
      <c r="C50" s="17">
        <f>ROUND(SUM(C51:C53),2)</f>
        <v>-198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-198</v>
      </c>
      <c r="D52" s="16">
        <v>0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-23</v>
      </c>
    </row>
    <row r="56" spans="1:4" ht="22.5" x14ac:dyDescent="0.25">
      <c r="A56" s="15" t="s">
        <v>109</v>
      </c>
      <c r="B56" s="15" t="s">
        <v>110</v>
      </c>
      <c r="C56" s="16">
        <v>0</v>
      </c>
      <c r="D56" s="16">
        <v>-820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f>ROUND(SUM(C57,C56,C55,C54,C50,C47),2)</f>
        <v>-198</v>
      </c>
      <c r="D58" s="19">
        <f>ROUND(SUM(D57,D56,D55,D54,D50,D47),2)</f>
        <v>-843</v>
      </c>
    </row>
    <row r="59" spans="1:4" x14ac:dyDescent="0.25">
      <c r="A59" s="18"/>
      <c r="B59" s="18" t="s">
        <v>113</v>
      </c>
      <c r="C59" s="19">
        <f>ROUND(SUM(C58,C46),2)</f>
        <v>-995</v>
      </c>
      <c r="D59" s="19">
        <f>ROUND(SUM(D58,D46),2)</f>
        <v>833</v>
      </c>
    </row>
    <row r="60" spans="1:4" x14ac:dyDescent="0.25">
      <c r="A60" s="15" t="s">
        <v>114</v>
      </c>
      <c r="B60" s="15" t="s">
        <v>115</v>
      </c>
      <c r="C60" s="16">
        <v>0</v>
      </c>
      <c r="D60" s="16">
        <v>0</v>
      </c>
    </row>
    <row r="61" spans="1:4" ht="22.5" x14ac:dyDescent="0.25">
      <c r="A61" s="20"/>
      <c r="B61" s="20" t="s">
        <v>116</v>
      </c>
      <c r="C61" s="19">
        <f>ROUND(SUM(C59,C60),2)</f>
        <v>-995</v>
      </c>
      <c r="D61" s="19">
        <f>ROUND(SUM(D59,D60),2)</f>
        <v>833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>
        <v>0</v>
      </c>
      <c r="D63" s="16">
        <v>0</v>
      </c>
    </row>
    <row r="64" spans="1:4" x14ac:dyDescent="0.25">
      <c r="A64" s="24"/>
      <c r="B64" s="24" t="s">
        <v>119</v>
      </c>
      <c r="C64" s="17">
        <f>ROUND(SUM(C61,C63),2)</f>
        <v>-995</v>
      </c>
      <c r="D64" s="17">
        <f>ROUND(SUM(D61,D63),2)</f>
        <v>833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6025</v>
      </c>
      <c r="D7" s="16">
        <v>26097.82</v>
      </c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/>
    </row>
    <row r="10" spans="1:4" x14ac:dyDescent="0.25">
      <c r="A10" s="15"/>
      <c r="B10" s="15" t="s">
        <v>33</v>
      </c>
      <c r="C10" s="17">
        <f>ROUND(SUM(C11:C14),2)</f>
        <v>-901.72</v>
      </c>
      <c r="D10" s="17">
        <f>ROUND(SUM(D11:D14),2)</f>
        <v>-2698.81</v>
      </c>
    </row>
    <row r="11" spans="1:4" x14ac:dyDescent="0.25">
      <c r="A11" s="15" t="s">
        <v>34</v>
      </c>
      <c r="B11" s="15" t="s">
        <v>35</v>
      </c>
      <c r="C11" s="16">
        <v>-414.1</v>
      </c>
      <c r="D11" s="16">
        <v>-1173.81</v>
      </c>
    </row>
    <row r="12" spans="1:4" ht="22.5" x14ac:dyDescent="0.25">
      <c r="A12" s="15" t="s">
        <v>36</v>
      </c>
      <c r="B12" s="15" t="s">
        <v>37</v>
      </c>
      <c r="C12" s="16">
        <v>-457.72</v>
      </c>
      <c r="D12" s="16">
        <v>-1465.52</v>
      </c>
    </row>
    <row r="13" spans="1:4" x14ac:dyDescent="0.25">
      <c r="A13" s="15" t="s">
        <v>38</v>
      </c>
      <c r="B13" s="15" t="s">
        <v>39</v>
      </c>
      <c r="C13" s="16">
        <v>-29.9</v>
      </c>
      <c r="D13" s="16">
        <v>-59.48</v>
      </c>
    </row>
    <row r="14" spans="1:4" x14ac:dyDescent="0.25">
      <c r="A14" s="15" t="s">
        <v>40</v>
      </c>
      <c r="B14" s="15" t="s">
        <v>41</v>
      </c>
      <c r="C14" s="16"/>
      <c r="D14" s="16"/>
    </row>
    <row r="15" spans="1:4" x14ac:dyDescent="0.25">
      <c r="A15" s="15"/>
      <c r="B15" s="15" t="s">
        <v>42</v>
      </c>
      <c r="C15" s="17">
        <f>ROUND(SUM(C16:C17),2)</f>
        <v>0</v>
      </c>
      <c r="D15" s="17">
        <f>ROUND(SUM(D16:D17),2)</f>
        <v>48.62</v>
      </c>
    </row>
    <row r="16" spans="1:4" x14ac:dyDescent="0.25">
      <c r="A16" s="15" t="s">
        <v>43</v>
      </c>
      <c r="B16" s="15" t="s">
        <v>44</v>
      </c>
      <c r="C16" s="16">
        <v>0</v>
      </c>
      <c r="D16" s="16">
        <v>48.62</v>
      </c>
    </row>
    <row r="17" spans="1:4" x14ac:dyDescent="0.25">
      <c r="A17" s="15" t="s">
        <v>45</v>
      </c>
      <c r="B17" s="15" t="s">
        <v>46</v>
      </c>
      <c r="C17" s="16"/>
      <c r="D17" s="16"/>
    </row>
    <row r="18" spans="1:4" x14ac:dyDescent="0.25">
      <c r="A18" s="15"/>
      <c r="B18" s="15" t="s">
        <v>47</v>
      </c>
      <c r="C18" s="17">
        <f>ROUND(SUM(C19:C21),2)</f>
        <v>-4902.1099999999997</v>
      </c>
      <c r="D18" s="17">
        <f>ROUND(SUM(D19:D21),2)</f>
        <v>-21123.97</v>
      </c>
    </row>
    <row r="19" spans="1:4" x14ac:dyDescent="0.25">
      <c r="A19" s="15" t="s">
        <v>48</v>
      </c>
      <c r="B19" s="15" t="s">
        <v>49</v>
      </c>
      <c r="C19" s="16">
        <v>-3856.39</v>
      </c>
      <c r="D19" s="16">
        <v>-16905.11</v>
      </c>
    </row>
    <row r="20" spans="1:4" x14ac:dyDescent="0.25">
      <c r="A20" s="15" t="s">
        <v>50</v>
      </c>
      <c r="B20" s="15" t="s">
        <v>51</v>
      </c>
      <c r="C20" s="16">
        <v>-1045.72</v>
      </c>
      <c r="D20" s="16">
        <v>-4218.8599999999997</v>
      </c>
    </row>
    <row r="21" spans="1:4" x14ac:dyDescent="0.25">
      <c r="A21" s="15" t="s">
        <v>52</v>
      </c>
      <c r="B21" s="15" t="s">
        <v>53</v>
      </c>
      <c r="C21" s="16"/>
      <c r="D21" s="16"/>
    </row>
    <row r="22" spans="1:4" x14ac:dyDescent="0.25">
      <c r="A22" s="15"/>
      <c r="B22" s="15" t="s">
        <v>54</v>
      </c>
      <c r="C22" s="17">
        <f>ROUND(SUM(C23:C26),2)</f>
        <v>-1092.4000000000001</v>
      </c>
      <c r="D22" s="17">
        <f>ROUND(SUM(D23:D26),2)</f>
        <v>-2072.5500000000002</v>
      </c>
    </row>
    <row r="23" spans="1:4" ht="22.5" x14ac:dyDescent="0.25">
      <c r="A23" s="15" t="s">
        <v>55</v>
      </c>
      <c r="B23" s="15" t="s">
        <v>56</v>
      </c>
      <c r="C23" s="16">
        <v>-1090.6600000000001</v>
      </c>
      <c r="D23" s="16">
        <v>-2069.25</v>
      </c>
    </row>
    <row r="24" spans="1:4" x14ac:dyDescent="0.25">
      <c r="A24" s="15" t="s">
        <v>57</v>
      </c>
      <c r="B24" s="15" t="s">
        <v>58</v>
      </c>
      <c r="C24" s="16">
        <v>-1.74</v>
      </c>
      <c r="D24" s="16">
        <v>-3.3</v>
      </c>
    </row>
    <row r="25" spans="1:4" x14ac:dyDescent="0.25">
      <c r="A25" s="15" t="s">
        <v>59</v>
      </c>
      <c r="B25" s="15" t="s">
        <v>60</v>
      </c>
      <c r="C25" s="16"/>
      <c r="D25" s="16"/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-404.33</v>
      </c>
      <c r="D27" s="17">
        <f>ROUND(SUM(D28:D30),2)</f>
        <v>-1290.93</v>
      </c>
    </row>
    <row r="28" spans="1:4" x14ac:dyDescent="0.25">
      <c r="A28" s="15" t="s">
        <v>64</v>
      </c>
      <c r="B28" s="15" t="s">
        <v>65</v>
      </c>
      <c r="C28" s="16">
        <v>-21.86</v>
      </c>
      <c r="D28" s="16">
        <v>-92.05</v>
      </c>
    </row>
    <row r="29" spans="1:4" x14ac:dyDescent="0.25">
      <c r="A29" s="15" t="s">
        <v>66</v>
      </c>
      <c r="B29" s="15" t="s">
        <v>67</v>
      </c>
      <c r="C29" s="16">
        <f>-343.87-0.45-3.17-34.98</f>
        <v>-382.47</v>
      </c>
      <c r="D29" s="16">
        <f>-1043.99-1.81-12.35-140.73</f>
        <v>-1198.8799999999999</v>
      </c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/>
      <c r="D31" s="16"/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/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-1.41</v>
      </c>
      <c r="D43" s="17">
        <f>ROUND(SUM(D44:D45),2)</f>
        <v>-78.459999999999994</v>
      </c>
    </row>
    <row r="44" spans="1:4" x14ac:dyDescent="0.25">
      <c r="A44" s="15" t="s">
        <v>88</v>
      </c>
      <c r="B44" s="15" t="s">
        <v>89</v>
      </c>
      <c r="C44" s="16">
        <v>-1.41</v>
      </c>
      <c r="D44" s="16">
        <v>-78.459999999999994</v>
      </c>
    </row>
    <row r="45" spans="1:4" x14ac:dyDescent="0.25">
      <c r="A45" s="15" t="s">
        <v>90</v>
      </c>
      <c r="B45" s="15" t="s">
        <v>91</v>
      </c>
      <c r="C45" s="16"/>
      <c r="D45" s="16"/>
    </row>
    <row r="46" spans="1:4" x14ac:dyDescent="0.25">
      <c r="A46" s="18"/>
      <c r="B46" s="18" t="s">
        <v>92</v>
      </c>
      <c r="C46" s="19">
        <f>ROUND(SUM(C43,C42,C33,C32,C31,C27,C22,C18,C15,C10,C9,C8,C7),2)</f>
        <v>-1276.97</v>
      </c>
      <c r="D46" s="19">
        <f>ROUND(SUM(D43,D42,D33,D32,D31,D27,D22,D18,D15,D10,D9,D8,D7),2)</f>
        <v>-1118.28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/>
      <c r="D49" s="16"/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/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/>
      <c r="D57" s="16">
        <v>-39.590000000000003</v>
      </c>
    </row>
    <row r="58" spans="1:4" x14ac:dyDescent="0.25">
      <c r="A58" s="18"/>
      <c r="B58" s="18" t="s">
        <v>112</v>
      </c>
      <c r="C58" s="19">
        <f>ROUND(SUM(C57,C56,C55,C54,C50,C47),2)</f>
        <v>0</v>
      </c>
      <c r="D58" s="19">
        <f>ROUND(SUM(D57,D56,D55,D54,D50,D47),2)</f>
        <v>-39.590000000000003</v>
      </c>
    </row>
    <row r="59" spans="1:4" x14ac:dyDescent="0.25">
      <c r="A59" s="18"/>
      <c r="B59" s="18" t="s">
        <v>113</v>
      </c>
      <c r="C59" s="19">
        <f>ROUND(SUM(C58,C46),2)</f>
        <v>-1276.97</v>
      </c>
      <c r="D59" s="19">
        <f>ROUND(SUM(D58,D46),2)</f>
        <v>-1157.8699999999999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-1276.97</v>
      </c>
      <c r="D61" s="19">
        <f>ROUND(SUM(D59,D60),2)</f>
        <v>-1157.8699999999999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-1276.97</v>
      </c>
      <c r="D64" s="17">
        <f>ROUND(SUM(D61,D63),2)</f>
        <v>-1157.8699999999999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/>
      <c r="D7" s="16"/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/>
    </row>
    <row r="10" spans="1:4" x14ac:dyDescent="0.25">
      <c r="A10" s="15"/>
      <c r="B10" s="15" t="s">
        <v>33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34</v>
      </c>
      <c r="B11" s="15" t="s">
        <v>35</v>
      </c>
      <c r="C11" s="16"/>
      <c r="D11" s="16"/>
    </row>
    <row r="12" spans="1:4" ht="22.5" x14ac:dyDescent="0.25">
      <c r="A12" s="15" t="s">
        <v>36</v>
      </c>
      <c r="B12" s="15" t="s">
        <v>37</v>
      </c>
      <c r="C12" s="16"/>
      <c r="D12" s="16"/>
    </row>
    <row r="13" spans="1:4" x14ac:dyDescent="0.25">
      <c r="A13" s="15" t="s">
        <v>38</v>
      </c>
      <c r="B13" s="15" t="s">
        <v>39</v>
      </c>
      <c r="C13" s="16"/>
      <c r="D13" s="16"/>
    </row>
    <row r="14" spans="1:4" x14ac:dyDescent="0.25">
      <c r="A14" s="15" t="s">
        <v>40</v>
      </c>
      <c r="B14" s="15" t="s">
        <v>41</v>
      </c>
      <c r="C14" s="16"/>
      <c r="D14" s="16"/>
    </row>
    <row r="15" spans="1:4" x14ac:dyDescent="0.25">
      <c r="A15" s="15"/>
      <c r="B15" s="15" t="s">
        <v>42</v>
      </c>
      <c r="C15" s="17">
        <f>ROUND(SUM(C16:C17),2)</f>
        <v>0</v>
      </c>
      <c r="D15" s="17">
        <f>ROUND(SUM(D16:D17),2)</f>
        <v>0</v>
      </c>
    </row>
    <row r="16" spans="1:4" x14ac:dyDescent="0.25">
      <c r="A16" s="15" t="s">
        <v>43</v>
      </c>
      <c r="B16" s="15" t="s">
        <v>44</v>
      </c>
      <c r="C16" s="16"/>
      <c r="D16" s="16"/>
    </row>
    <row r="17" spans="1:4" x14ac:dyDescent="0.25">
      <c r="A17" s="15" t="s">
        <v>45</v>
      </c>
      <c r="B17" s="15" t="s">
        <v>46</v>
      </c>
      <c r="C17" s="16"/>
      <c r="D17" s="16"/>
    </row>
    <row r="18" spans="1:4" x14ac:dyDescent="0.25">
      <c r="A18" s="15"/>
      <c r="B18" s="15" t="s">
        <v>47</v>
      </c>
      <c r="C18" s="17">
        <f>ROUND(SUM(C19:C21),2)</f>
        <v>-101</v>
      </c>
      <c r="D18" s="17">
        <f>ROUND(SUM(D19:D21),2)</f>
        <v>-109</v>
      </c>
    </row>
    <row r="19" spans="1:4" x14ac:dyDescent="0.25">
      <c r="A19" s="15" t="s">
        <v>48</v>
      </c>
      <c r="B19" s="15" t="s">
        <v>49</v>
      </c>
      <c r="C19" s="16">
        <v>-79</v>
      </c>
      <c r="D19" s="16">
        <v>-90</v>
      </c>
    </row>
    <row r="20" spans="1:4" x14ac:dyDescent="0.25">
      <c r="A20" s="15" t="s">
        <v>50</v>
      </c>
      <c r="B20" s="15" t="s">
        <v>51</v>
      </c>
      <c r="C20" s="16">
        <v>-22</v>
      </c>
      <c r="D20" s="16">
        <v>-19</v>
      </c>
    </row>
    <row r="21" spans="1:4" x14ac:dyDescent="0.25">
      <c r="A21" s="15" t="s">
        <v>52</v>
      </c>
      <c r="B21" s="15" t="s">
        <v>53</v>
      </c>
      <c r="C21" s="16"/>
      <c r="D21" s="16"/>
    </row>
    <row r="22" spans="1:4" x14ac:dyDescent="0.25">
      <c r="A22" s="15"/>
      <c r="B22" s="15" t="s">
        <v>54</v>
      </c>
      <c r="C22" s="17">
        <f>ROUND(SUM(C23:C26),2)</f>
        <v>-278</v>
      </c>
      <c r="D22" s="17">
        <f>ROUND(SUM(D23:D26),2)</f>
        <v>-434</v>
      </c>
    </row>
    <row r="23" spans="1:4" ht="22.5" x14ac:dyDescent="0.25">
      <c r="A23" s="15" t="s">
        <v>55</v>
      </c>
      <c r="B23" s="15" t="s">
        <v>56</v>
      </c>
      <c r="C23" s="16">
        <v>-278</v>
      </c>
      <c r="D23" s="16">
        <v>-434</v>
      </c>
    </row>
    <row r="24" spans="1:4" x14ac:dyDescent="0.25">
      <c r="A24" s="15" t="s">
        <v>57</v>
      </c>
      <c r="B24" s="15" t="s">
        <v>58</v>
      </c>
      <c r="C24" s="16"/>
      <c r="D24" s="16" t="s">
        <v>1</v>
      </c>
    </row>
    <row r="25" spans="1:4" x14ac:dyDescent="0.25">
      <c r="A25" s="15" t="s">
        <v>59</v>
      </c>
      <c r="B25" s="15" t="s">
        <v>60</v>
      </c>
      <c r="C25" s="16"/>
      <c r="D25" s="16"/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0</v>
      </c>
      <c r="D27" s="17">
        <f>ROUND(SUM(D28:D30),2)</f>
        <v>0</v>
      </c>
    </row>
    <row r="28" spans="1:4" x14ac:dyDescent="0.25">
      <c r="A28" s="15" t="s">
        <v>64</v>
      </c>
      <c r="B28" s="15" t="s">
        <v>65</v>
      </c>
      <c r="C28" s="16"/>
      <c r="D28" s="16"/>
    </row>
    <row r="29" spans="1:4" x14ac:dyDescent="0.25">
      <c r="A29" s="15" t="s">
        <v>66</v>
      </c>
      <c r="B29" s="15" t="s">
        <v>67</v>
      </c>
      <c r="C29" s="16"/>
      <c r="D29" s="16"/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/>
      <c r="D31" s="16"/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/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8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/>
      <c r="D44" s="16"/>
    </row>
    <row r="45" spans="1:4" x14ac:dyDescent="0.25">
      <c r="A45" s="15" t="s">
        <v>90</v>
      </c>
      <c r="B45" s="15" t="s">
        <v>91</v>
      </c>
      <c r="C45" s="16">
        <v>8</v>
      </c>
      <c r="D45" s="16"/>
    </row>
    <row r="46" spans="1:4" x14ac:dyDescent="0.25">
      <c r="A46" s="18"/>
      <c r="B46" s="18" t="s">
        <v>92</v>
      </c>
      <c r="C46" s="19">
        <f>ROUND(SUM(C43,C42,C33,C32,C31,C27,C22,C18,C15,C10,C9,C8,C7),2)</f>
        <v>-371</v>
      </c>
      <c r="D46" s="19">
        <f>ROUND(SUM(D43,D42,D33,D32,D31,D27,D22,D18,D15,D10,D9,D8,D7),2)</f>
        <v>-543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>
        <v>0</v>
      </c>
      <c r="D49" s="16"/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/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/>
      <c r="D57" s="16"/>
    </row>
    <row r="58" spans="1:4" x14ac:dyDescent="0.25">
      <c r="A58" s="18"/>
      <c r="B58" s="18" t="s">
        <v>112</v>
      </c>
      <c r="C58" s="19">
        <f>ROUND(SUM(C57,C56,C55,C54,C50,C47),2)</f>
        <v>0</v>
      </c>
      <c r="D58" s="19">
        <f>ROUND(SUM(D57,D56,D55,D54,D50,D47),2)</f>
        <v>0</v>
      </c>
    </row>
    <row r="59" spans="1:4" x14ac:dyDescent="0.25">
      <c r="A59" s="18"/>
      <c r="B59" s="18" t="s">
        <v>113</v>
      </c>
      <c r="C59" s="19">
        <f>ROUND(SUM(C58,C46),2)</f>
        <v>-371</v>
      </c>
      <c r="D59" s="19">
        <f>ROUND(SUM(D58,D46),2)</f>
        <v>-543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-371</v>
      </c>
      <c r="D61" s="19">
        <f>ROUND(SUM(D59,D60),2)</f>
        <v>-543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-371</v>
      </c>
      <c r="D64" s="17">
        <f>ROUND(SUM(D61,D63),2)</f>
        <v>-543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24</v>
      </c>
      <c r="D2" s="30" t="s">
        <v>25</v>
      </c>
    </row>
    <row r="3" spans="1:4" ht="15.75" thickBot="1" x14ac:dyDescent="0.3">
      <c r="A3" s="30"/>
      <c r="B3" s="30" t="s">
        <v>26</v>
      </c>
      <c r="C3" s="33">
        <f>C58</f>
        <v>604</v>
      </c>
      <c r="D3" s="33">
        <f>D58</f>
        <v>2018</v>
      </c>
    </row>
    <row r="4" spans="1:4" ht="23.25" thickBot="1" x14ac:dyDescent="0.3">
      <c r="A4" s="34" t="s">
        <v>27</v>
      </c>
      <c r="B4" s="34" t="s">
        <v>28</v>
      </c>
      <c r="C4" s="36">
        <v>7442</v>
      </c>
      <c r="D4" s="36">
        <v>31409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-52</v>
      </c>
      <c r="D7" s="36">
        <f>SUM(D8:D11)</f>
        <v>-112</v>
      </c>
    </row>
    <row r="8" spans="1:4" ht="15.75" thickBot="1" x14ac:dyDescent="0.3">
      <c r="A8" s="34" t="s">
        <v>34</v>
      </c>
      <c r="B8" s="34" t="s">
        <v>120</v>
      </c>
      <c r="C8" s="36">
        <v>-39</v>
      </c>
      <c r="D8" s="36">
        <v>-56</v>
      </c>
    </row>
    <row r="9" spans="1:4" ht="34.5" thickBot="1" x14ac:dyDescent="0.3">
      <c r="A9" s="34" t="s">
        <v>36</v>
      </c>
      <c r="B9" s="34" t="s">
        <v>121</v>
      </c>
      <c r="C9" s="36">
        <v>-13</v>
      </c>
      <c r="D9" s="36">
        <v>-56</v>
      </c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0</v>
      </c>
      <c r="D12" s="36">
        <f>SUM(D13:D14)</f>
        <v>11</v>
      </c>
    </row>
    <row r="13" spans="1:4" ht="15.75" thickBot="1" x14ac:dyDescent="0.3">
      <c r="A13" s="34" t="s">
        <v>43</v>
      </c>
      <c r="B13" s="34" t="s">
        <v>124</v>
      </c>
      <c r="C13" s="36"/>
      <c r="D13" s="36"/>
    </row>
    <row r="14" spans="1:4" ht="15.75" thickBot="1" x14ac:dyDescent="0.3">
      <c r="A14" s="34" t="s">
        <v>45</v>
      </c>
      <c r="B14" s="34" t="s">
        <v>125</v>
      </c>
      <c r="C14" s="36"/>
      <c r="D14" s="36">
        <v>11</v>
      </c>
    </row>
    <row r="15" spans="1:4" ht="15.75" thickBot="1" x14ac:dyDescent="0.3">
      <c r="A15" s="34" t="s">
        <v>1</v>
      </c>
      <c r="B15" s="34" t="s">
        <v>47</v>
      </c>
      <c r="C15" s="35">
        <f>SUM(C16:C18)</f>
        <v>-3714</v>
      </c>
      <c r="D15" s="36">
        <f>SUM(D16:D18)</f>
        <v>-16157</v>
      </c>
    </row>
    <row r="16" spans="1:4" ht="15.75" thickBot="1" x14ac:dyDescent="0.3">
      <c r="A16" s="34" t="s">
        <v>48</v>
      </c>
      <c r="B16" s="34" t="s">
        <v>126</v>
      </c>
      <c r="C16" s="36">
        <v>-2833</v>
      </c>
      <c r="D16" s="36">
        <v>-12596</v>
      </c>
    </row>
    <row r="17" spans="1:4" ht="15.75" thickBot="1" x14ac:dyDescent="0.3">
      <c r="A17" s="34" t="s">
        <v>50</v>
      </c>
      <c r="B17" s="34" t="s">
        <v>127</v>
      </c>
      <c r="C17" s="36">
        <v>-881</v>
      </c>
      <c r="D17" s="36">
        <v>-3561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-2922</v>
      </c>
      <c r="D19" s="36">
        <f>SUM(D20:D23)</f>
        <v>-11353</v>
      </c>
    </row>
    <row r="20" spans="1:4" ht="34.5" thickBot="1" x14ac:dyDescent="0.3">
      <c r="A20" s="34" t="s">
        <v>55</v>
      </c>
      <c r="B20" s="34" t="s">
        <v>129</v>
      </c>
      <c r="C20" s="36">
        <v>-2902</v>
      </c>
      <c r="D20" s="36">
        <v>-11182</v>
      </c>
    </row>
    <row r="21" spans="1:4" ht="15.75" thickBot="1" x14ac:dyDescent="0.3">
      <c r="A21" s="34" t="s">
        <v>57</v>
      </c>
      <c r="B21" s="34" t="s">
        <v>130</v>
      </c>
      <c r="C21" s="36">
        <v>-20</v>
      </c>
      <c r="D21" s="36">
        <v>-171</v>
      </c>
    </row>
    <row r="22" spans="1:4" ht="15.75" thickBot="1" x14ac:dyDescent="0.3">
      <c r="A22" s="34" t="s">
        <v>59</v>
      </c>
      <c r="B22" s="34" t="s">
        <v>131</v>
      </c>
      <c r="C22" s="36"/>
      <c r="D22" s="36"/>
    </row>
    <row r="23" spans="1:4" ht="15.75" thickBot="1" x14ac:dyDescent="0.3">
      <c r="A23" s="34" t="s">
        <v>61</v>
      </c>
      <c r="B23" s="34" t="s">
        <v>132</v>
      </c>
      <c r="C23" s="36"/>
      <c r="D23" s="36"/>
    </row>
    <row r="24" spans="1:4" ht="15.75" thickBot="1" x14ac:dyDescent="0.3">
      <c r="A24" s="34" t="s">
        <v>1</v>
      </c>
      <c r="B24" s="34" t="s">
        <v>63</v>
      </c>
      <c r="C24" s="36">
        <f>SUM(C25:C27)</f>
        <v>-190</v>
      </c>
      <c r="D24" s="36">
        <f>SUM(D25:D27)</f>
        <v>-1642</v>
      </c>
    </row>
    <row r="25" spans="1:4" ht="15.75" thickBot="1" x14ac:dyDescent="0.3">
      <c r="A25" s="34" t="s">
        <v>64</v>
      </c>
      <c r="B25" s="34" t="s">
        <v>133</v>
      </c>
      <c r="C25" s="36">
        <v>-160</v>
      </c>
      <c r="D25" s="36">
        <v>-1536</v>
      </c>
    </row>
    <row r="26" spans="1:4" ht="15.75" thickBot="1" x14ac:dyDescent="0.3">
      <c r="A26" s="34" t="s">
        <v>66</v>
      </c>
      <c r="B26" s="34" t="s">
        <v>134</v>
      </c>
      <c r="C26" s="36">
        <v>-30</v>
      </c>
      <c r="D26" s="36">
        <v>-106</v>
      </c>
    </row>
    <row r="27" spans="1:4" ht="15.75" thickBot="1" x14ac:dyDescent="0.3">
      <c r="A27" s="34" t="s">
        <v>68</v>
      </c>
      <c r="B27" s="34" t="s">
        <v>135</v>
      </c>
      <c r="C27" s="36"/>
      <c r="D27" s="36"/>
    </row>
    <row r="28" spans="1:4" ht="15.75" thickBot="1" x14ac:dyDescent="0.3">
      <c r="A28" s="34" t="s">
        <v>1</v>
      </c>
      <c r="B28" s="34" t="s">
        <v>70</v>
      </c>
      <c r="C28" s="36"/>
      <c r="D28" s="36"/>
    </row>
    <row r="29" spans="1:4" ht="15.75" thickBot="1" x14ac:dyDescent="0.3">
      <c r="A29" s="34" t="s">
        <v>71</v>
      </c>
      <c r="B29" s="34" t="s">
        <v>72</v>
      </c>
      <c r="C29" s="36"/>
      <c r="D29" s="36"/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/>
      <c r="D37" s="36"/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f>SUM(C41:C42)</f>
        <v>-2</v>
      </c>
      <c r="D40" s="36">
        <f>SUM(D41:D42)</f>
        <v>-169</v>
      </c>
    </row>
    <row r="41" spans="1:4" ht="15.75" thickBot="1" x14ac:dyDescent="0.3">
      <c r="A41" s="34" t="s">
        <v>88</v>
      </c>
      <c r="B41" s="34" t="s">
        <v>142</v>
      </c>
      <c r="C41" s="36">
        <v>-2</v>
      </c>
      <c r="D41" s="36">
        <v>-172</v>
      </c>
    </row>
    <row r="42" spans="1:4" ht="15.75" thickBot="1" x14ac:dyDescent="0.3">
      <c r="A42" s="34" t="s">
        <v>90</v>
      </c>
      <c r="B42" s="34" t="s">
        <v>143</v>
      </c>
      <c r="C42" s="36"/>
      <c r="D42" s="36">
        <v>3</v>
      </c>
    </row>
    <row r="43" spans="1:4" ht="15.75" thickBot="1" x14ac:dyDescent="0.3">
      <c r="A43" s="37" t="s">
        <v>1</v>
      </c>
      <c r="B43" s="37" t="s">
        <v>92</v>
      </c>
      <c r="C43" s="28">
        <f>C4+C5+C6+C7+C12+C15+C19+C24+C28+C29+C30+C39+C40</f>
        <v>562</v>
      </c>
      <c r="D43" s="28">
        <f>D4+D5+D6+D7+D12+D15+D19+D24+D28+D29+D30+D39+D40</f>
        <v>1987</v>
      </c>
    </row>
    <row r="44" spans="1:4" ht="15.75" thickBot="1" x14ac:dyDescent="0.3">
      <c r="A44" s="34" t="s">
        <v>1</v>
      </c>
      <c r="B44" s="34" t="s">
        <v>93</v>
      </c>
      <c r="C44" s="36">
        <f>SUM(C45:C46)</f>
        <v>50</v>
      </c>
      <c r="D44" s="36">
        <f>SUM(D45:D46)</f>
        <v>550</v>
      </c>
    </row>
    <row r="45" spans="1:4" ht="15.75" thickBot="1" x14ac:dyDescent="0.3">
      <c r="A45" s="34" t="s">
        <v>94</v>
      </c>
      <c r="B45" s="34" t="s">
        <v>144</v>
      </c>
      <c r="C45" s="36"/>
      <c r="D45" s="36">
        <v>229</v>
      </c>
    </row>
    <row r="46" spans="1:4" ht="15.75" thickBot="1" x14ac:dyDescent="0.3">
      <c r="A46" s="34" t="s">
        <v>96</v>
      </c>
      <c r="B46" s="34" t="s">
        <v>145</v>
      </c>
      <c r="C46" s="36">
        <v>50</v>
      </c>
      <c r="D46" s="36">
        <v>321</v>
      </c>
    </row>
    <row r="47" spans="1:4" ht="15.75" thickBot="1" x14ac:dyDescent="0.3">
      <c r="A47" s="34" t="s">
        <v>1</v>
      </c>
      <c r="B47" s="34" t="s">
        <v>98</v>
      </c>
      <c r="C47" s="36">
        <f>SUM(C48:C50)</f>
        <v>-8</v>
      </c>
      <c r="D47" s="36">
        <f>SUM(D48:D50)</f>
        <v>-37</v>
      </c>
    </row>
    <row r="48" spans="1:4" ht="45.75" thickBot="1" x14ac:dyDescent="0.3">
      <c r="A48" s="34" t="s">
        <v>99</v>
      </c>
      <c r="B48" s="34" t="s">
        <v>146</v>
      </c>
      <c r="C48" s="36"/>
      <c r="D48" s="36"/>
    </row>
    <row r="49" spans="1:4" ht="57" thickBot="1" x14ac:dyDescent="0.3">
      <c r="A49" s="34" t="s">
        <v>101</v>
      </c>
      <c r="B49" s="34" t="s">
        <v>147</v>
      </c>
      <c r="C49" s="36">
        <v>-8</v>
      </c>
      <c r="D49" s="36">
        <v>-37</v>
      </c>
    </row>
    <row r="50" spans="1:4" ht="15.75" thickBot="1" x14ac:dyDescent="0.3">
      <c r="A50" s="34" t="s">
        <v>103</v>
      </c>
      <c r="B50" s="34" t="s">
        <v>148</v>
      </c>
      <c r="C50" s="36"/>
      <c r="D50" s="36"/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/>
    </row>
    <row r="53" spans="1:4" ht="23.25" thickBot="1" x14ac:dyDescent="0.3">
      <c r="A53" s="34" t="s">
        <v>109</v>
      </c>
      <c r="B53" s="34" t="s">
        <v>110</v>
      </c>
      <c r="C53" s="36"/>
      <c r="D53" s="36"/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f>C44+C47+C51+C52+C53+C54</f>
        <v>42</v>
      </c>
      <c r="D55" s="28">
        <f>D44+D47+D51+D52+D53+D54</f>
        <v>513</v>
      </c>
    </row>
    <row r="56" spans="1:4" ht="15.75" thickBot="1" x14ac:dyDescent="0.3">
      <c r="A56" s="37" t="s">
        <v>1</v>
      </c>
      <c r="B56" s="37" t="s">
        <v>113</v>
      </c>
      <c r="C56" s="28">
        <f>C43+C55</f>
        <v>604</v>
      </c>
      <c r="D56" s="28">
        <f>D43+D55</f>
        <v>2500</v>
      </c>
    </row>
    <row r="57" spans="1:4" ht="15.75" thickBot="1" x14ac:dyDescent="0.3">
      <c r="A57" s="34" t="s">
        <v>114</v>
      </c>
      <c r="B57" s="34" t="s">
        <v>115</v>
      </c>
      <c r="C57" s="36"/>
      <c r="D57" s="36">
        <v>-482</v>
      </c>
    </row>
    <row r="58" spans="1:4" ht="23.25" thickBot="1" x14ac:dyDescent="0.3">
      <c r="A58" s="37" t="s">
        <v>1</v>
      </c>
      <c r="B58" s="37" t="s">
        <v>116</v>
      </c>
      <c r="C58" s="28">
        <f>C56+C57</f>
        <v>604</v>
      </c>
      <c r="D58" s="28">
        <f>D56+D57</f>
        <v>2018</v>
      </c>
    </row>
    <row r="59" spans="1:4" ht="15.75" thickBot="1" x14ac:dyDescent="0.3">
      <c r="A59" s="30"/>
      <c r="B59" s="30" t="s">
        <v>117</v>
      </c>
      <c r="C59" s="33">
        <f>C60</f>
        <v>0</v>
      </c>
      <c r="D59" s="33">
        <f>D60</f>
        <v>0</v>
      </c>
    </row>
    <row r="60" spans="1:4" ht="15.75" thickBot="1" x14ac:dyDescent="0.3">
      <c r="A60" s="34" t="s">
        <v>1</v>
      </c>
      <c r="B60" s="34" t="s">
        <v>118</v>
      </c>
      <c r="C60" s="36"/>
      <c r="D60" s="36"/>
    </row>
    <row r="61" spans="1:4" ht="15.75" thickBot="1" x14ac:dyDescent="0.3">
      <c r="A61" s="34" t="s">
        <v>1</v>
      </c>
      <c r="B61" s="34" t="s">
        <v>119</v>
      </c>
      <c r="C61" s="36">
        <f>C58+C60</f>
        <v>604</v>
      </c>
      <c r="D61" s="36">
        <f>D58+D60</f>
        <v>2018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794E-4E7C-41CF-BA3E-D619F605604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24</v>
      </c>
      <c r="D2" s="30" t="s">
        <v>25</v>
      </c>
    </row>
    <row r="3" spans="1:4" ht="15.75" thickBot="1" x14ac:dyDescent="0.3">
      <c r="A3" s="30"/>
      <c r="B3" s="30" t="s">
        <v>26</v>
      </c>
      <c r="C3" s="33">
        <f>C58</f>
        <v>4</v>
      </c>
      <c r="D3" s="33">
        <f>D58</f>
        <v>-83</v>
      </c>
    </row>
    <row r="4" spans="1:4" ht="23.25" thickBot="1" x14ac:dyDescent="0.3">
      <c r="A4" s="34" t="s">
        <v>27</v>
      </c>
      <c r="B4" s="34" t="s">
        <v>28</v>
      </c>
      <c r="C4" s="36">
        <v>539</v>
      </c>
      <c r="D4" s="36">
        <v>4625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0</v>
      </c>
      <c r="D7" s="36">
        <f>SUM(D8:D11)</f>
        <v>-2423</v>
      </c>
    </row>
    <row r="8" spans="1:4" ht="15.75" thickBot="1" x14ac:dyDescent="0.3">
      <c r="A8" s="34" t="s">
        <v>34</v>
      </c>
      <c r="B8" s="34" t="s">
        <v>120</v>
      </c>
      <c r="C8" s="36"/>
      <c r="D8" s="36"/>
    </row>
    <row r="9" spans="1:4" ht="34.5" thickBot="1" x14ac:dyDescent="0.3">
      <c r="A9" s="34" t="s">
        <v>36</v>
      </c>
      <c r="B9" s="34" t="s">
        <v>121</v>
      </c>
      <c r="C9" s="36"/>
      <c r="D9" s="36">
        <v>-2423</v>
      </c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0</v>
      </c>
      <c r="D12" s="36">
        <f>SUM(D13:D14)</f>
        <v>0</v>
      </c>
    </row>
    <row r="13" spans="1:4" ht="15.75" thickBot="1" x14ac:dyDescent="0.3">
      <c r="A13" s="34" t="s">
        <v>43</v>
      </c>
      <c r="B13" s="34" t="s">
        <v>124</v>
      </c>
      <c r="C13" s="36"/>
      <c r="D13" s="36"/>
    </row>
    <row r="14" spans="1:4" ht="15.75" thickBot="1" x14ac:dyDescent="0.3">
      <c r="A14" s="34" t="s">
        <v>45</v>
      </c>
      <c r="B14" s="34" t="s">
        <v>125</v>
      </c>
      <c r="C14" s="36"/>
      <c r="D14" s="36"/>
    </row>
    <row r="15" spans="1:4" ht="15.75" thickBot="1" x14ac:dyDescent="0.3">
      <c r="A15" s="34" t="s">
        <v>1</v>
      </c>
      <c r="B15" s="34" t="s">
        <v>47</v>
      </c>
      <c r="C15" s="36">
        <f>SUM(C16:C18)</f>
        <v>-48</v>
      </c>
      <c r="D15" s="36">
        <f>SUM(D16:D18)</f>
        <v>-190</v>
      </c>
    </row>
    <row r="16" spans="1:4" ht="15.75" thickBot="1" x14ac:dyDescent="0.3">
      <c r="A16" s="34" t="s">
        <v>48</v>
      </c>
      <c r="B16" s="34" t="s">
        <v>126</v>
      </c>
      <c r="C16" s="36">
        <v>-38</v>
      </c>
      <c r="D16" s="36">
        <v>-157</v>
      </c>
    </row>
    <row r="17" spans="1:4" ht="15.75" thickBot="1" x14ac:dyDescent="0.3">
      <c r="A17" s="34" t="s">
        <v>50</v>
      </c>
      <c r="B17" s="34" t="s">
        <v>127</v>
      </c>
      <c r="C17" s="36">
        <v>-10</v>
      </c>
      <c r="D17" s="36">
        <v>-33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-455</v>
      </c>
      <c r="D19" s="36">
        <f>SUM(D20:D23)</f>
        <v>-2074</v>
      </c>
    </row>
    <row r="20" spans="1:4" ht="34.5" thickBot="1" x14ac:dyDescent="0.3">
      <c r="A20" s="34" t="s">
        <v>55</v>
      </c>
      <c r="B20" s="34" t="s">
        <v>129</v>
      </c>
      <c r="C20" s="36">
        <v>-418</v>
      </c>
      <c r="D20" s="36">
        <v>-2047</v>
      </c>
    </row>
    <row r="21" spans="1:4" ht="15.75" thickBot="1" x14ac:dyDescent="0.3">
      <c r="A21" s="34" t="s">
        <v>57</v>
      </c>
      <c r="B21" s="34" t="s">
        <v>130</v>
      </c>
      <c r="C21" s="36">
        <v>-37</v>
      </c>
      <c r="D21" s="36">
        <v>-44</v>
      </c>
    </row>
    <row r="22" spans="1:4" ht="15.75" thickBot="1" x14ac:dyDescent="0.3">
      <c r="A22" s="34" t="s">
        <v>59</v>
      </c>
      <c r="B22" s="34" t="s">
        <v>131</v>
      </c>
      <c r="C22" s="36"/>
      <c r="D22" s="36">
        <v>17</v>
      </c>
    </row>
    <row r="23" spans="1:4" ht="15.75" thickBot="1" x14ac:dyDescent="0.3">
      <c r="A23" s="34" t="s">
        <v>61</v>
      </c>
      <c r="B23" s="34" t="s">
        <v>132</v>
      </c>
      <c r="C23" s="36"/>
      <c r="D23" s="36"/>
    </row>
    <row r="24" spans="1:4" ht="15.75" thickBot="1" x14ac:dyDescent="0.3">
      <c r="A24" s="34" t="s">
        <v>1</v>
      </c>
      <c r="B24" s="34" t="s">
        <v>63</v>
      </c>
      <c r="C24" s="36">
        <f>SUM(C25:C27)</f>
        <v>-31</v>
      </c>
      <c r="D24" s="36">
        <f>SUM(D25:D27)</f>
        <v>-115</v>
      </c>
    </row>
    <row r="25" spans="1:4" ht="15.75" thickBot="1" x14ac:dyDescent="0.3">
      <c r="A25" s="34" t="s">
        <v>64</v>
      </c>
      <c r="B25" s="34" t="s">
        <v>133</v>
      </c>
      <c r="C25" s="36">
        <v>0</v>
      </c>
      <c r="D25" s="36">
        <v>-2</v>
      </c>
    </row>
    <row r="26" spans="1:4" ht="15.75" thickBot="1" x14ac:dyDescent="0.3">
      <c r="A26" s="34" t="s">
        <v>66</v>
      </c>
      <c r="B26" s="34" t="s">
        <v>134</v>
      </c>
      <c r="C26" s="36">
        <v>-31</v>
      </c>
      <c r="D26" s="36">
        <v>-113</v>
      </c>
    </row>
    <row r="27" spans="1:4" ht="15.75" thickBot="1" x14ac:dyDescent="0.3">
      <c r="A27" s="34" t="s">
        <v>68</v>
      </c>
      <c r="B27" s="34" t="s">
        <v>135</v>
      </c>
      <c r="C27" s="36"/>
      <c r="D27" s="36"/>
    </row>
    <row r="28" spans="1:4" ht="15.75" thickBot="1" x14ac:dyDescent="0.3">
      <c r="A28" s="34" t="s">
        <v>1</v>
      </c>
      <c r="B28" s="34" t="s">
        <v>70</v>
      </c>
      <c r="C28" s="36"/>
      <c r="D28" s="36">
        <v>4</v>
      </c>
    </row>
    <row r="29" spans="1:4" ht="15.75" thickBot="1" x14ac:dyDescent="0.3">
      <c r="A29" s="34" t="s">
        <v>71</v>
      </c>
      <c r="B29" s="34" t="s">
        <v>72</v>
      </c>
      <c r="C29" s="36"/>
      <c r="D29" s="36"/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/>
      <c r="D37" s="36"/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f>SUM(C41:C42)</f>
        <v>0</v>
      </c>
      <c r="D40" s="36">
        <f>SUM(D41:D42)</f>
        <v>89</v>
      </c>
    </row>
    <row r="41" spans="1:4" ht="15.75" thickBot="1" x14ac:dyDescent="0.3">
      <c r="A41" s="34" t="s">
        <v>88</v>
      </c>
      <c r="B41" s="34" t="s">
        <v>142</v>
      </c>
      <c r="C41" s="36"/>
      <c r="D41" s="36"/>
    </row>
    <row r="42" spans="1:4" ht="15.75" thickBot="1" x14ac:dyDescent="0.3">
      <c r="A42" s="34" t="s">
        <v>90</v>
      </c>
      <c r="B42" s="34" t="s">
        <v>143</v>
      </c>
      <c r="C42" s="36"/>
      <c r="D42" s="36">
        <v>89</v>
      </c>
    </row>
    <row r="43" spans="1:4" ht="15.75" thickBot="1" x14ac:dyDescent="0.3">
      <c r="A43" s="37" t="s">
        <v>1</v>
      </c>
      <c r="B43" s="37" t="s">
        <v>92</v>
      </c>
      <c r="C43" s="28">
        <f>C4+C5+C6+C7+C12+C15+C19+C24+C28+C29+C30+C39+C40</f>
        <v>5</v>
      </c>
      <c r="D43" s="28">
        <f>D4+D5+D6+D7+D12+D15+D19+D24+D28+D29+D30+D39+D40</f>
        <v>-84</v>
      </c>
    </row>
    <row r="44" spans="1:4" ht="15.75" thickBot="1" x14ac:dyDescent="0.3">
      <c r="A44" s="34" t="s">
        <v>1</v>
      </c>
      <c r="B44" s="34" t="s">
        <v>93</v>
      </c>
      <c r="C44" s="36">
        <f>SUM(C45:C46)</f>
        <v>0</v>
      </c>
      <c r="D44" s="36">
        <f>SUM(D45:D46)</f>
        <v>4</v>
      </c>
    </row>
    <row r="45" spans="1:4" ht="15.75" thickBot="1" x14ac:dyDescent="0.3">
      <c r="A45" s="34" t="s">
        <v>94</v>
      </c>
      <c r="B45" s="34" t="s">
        <v>144</v>
      </c>
      <c r="C45" s="36"/>
      <c r="D45" s="36"/>
    </row>
    <row r="46" spans="1:4" ht="15.75" thickBot="1" x14ac:dyDescent="0.3">
      <c r="A46" s="34" t="s">
        <v>96</v>
      </c>
      <c r="B46" s="34" t="s">
        <v>145</v>
      </c>
      <c r="C46" s="36"/>
      <c r="D46" s="36">
        <v>4</v>
      </c>
    </row>
    <row r="47" spans="1:4" ht="15.75" thickBot="1" x14ac:dyDescent="0.3">
      <c r="A47" s="34" t="s">
        <v>1</v>
      </c>
      <c r="B47" s="34" t="s">
        <v>98</v>
      </c>
      <c r="C47" s="36">
        <f>SUM(C48:C50)</f>
        <v>-1</v>
      </c>
      <c r="D47" s="36">
        <f>SUM(D48:D50)</f>
        <v>-3</v>
      </c>
    </row>
    <row r="48" spans="1:4" ht="45.75" thickBot="1" x14ac:dyDescent="0.3">
      <c r="A48" s="34" t="s">
        <v>99</v>
      </c>
      <c r="B48" s="34" t="s">
        <v>146</v>
      </c>
      <c r="C48" s="36"/>
      <c r="D48" s="36"/>
    </row>
    <row r="49" spans="1:4" ht="57" thickBot="1" x14ac:dyDescent="0.3">
      <c r="A49" s="34" t="s">
        <v>101</v>
      </c>
      <c r="B49" s="34" t="s">
        <v>147</v>
      </c>
      <c r="C49" s="36">
        <v>-1</v>
      </c>
      <c r="D49" s="36">
        <v>-3</v>
      </c>
    </row>
    <row r="50" spans="1:4" ht="15.75" thickBot="1" x14ac:dyDescent="0.3">
      <c r="A50" s="34" t="s">
        <v>103</v>
      </c>
      <c r="B50" s="34" t="s">
        <v>148</v>
      </c>
      <c r="C50" s="36"/>
      <c r="D50" s="36"/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/>
    </row>
    <row r="53" spans="1:4" ht="23.25" thickBot="1" x14ac:dyDescent="0.3">
      <c r="A53" s="34" t="s">
        <v>109</v>
      </c>
      <c r="B53" s="34" t="s">
        <v>110</v>
      </c>
      <c r="C53" s="36"/>
      <c r="D53" s="36"/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f>C44+C47+C51+C52+C53+C54</f>
        <v>-1</v>
      </c>
      <c r="D55" s="28">
        <f>D44+D47+D51+D52+D53+D54</f>
        <v>1</v>
      </c>
    </row>
    <row r="56" spans="1:4" ht="15.75" thickBot="1" x14ac:dyDescent="0.3">
      <c r="A56" s="37" t="s">
        <v>1</v>
      </c>
      <c r="B56" s="37" t="s">
        <v>113</v>
      </c>
      <c r="C56" s="28">
        <f>C43+C55</f>
        <v>4</v>
      </c>
      <c r="D56" s="28">
        <f>D43+D55</f>
        <v>-83</v>
      </c>
    </row>
    <row r="57" spans="1:4" ht="15.75" thickBot="1" x14ac:dyDescent="0.3">
      <c r="A57" s="34" t="s">
        <v>114</v>
      </c>
      <c r="B57" s="34" t="s">
        <v>115</v>
      </c>
      <c r="C57" s="36"/>
      <c r="D57" s="36"/>
    </row>
    <row r="58" spans="1:4" ht="23.25" thickBot="1" x14ac:dyDescent="0.3">
      <c r="A58" s="37" t="s">
        <v>1</v>
      </c>
      <c r="B58" s="37" t="s">
        <v>116</v>
      </c>
      <c r="C58" s="28">
        <f>C56+C57</f>
        <v>4</v>
      </c>
      <c r="D58" s="28">
        <f>D56+D57</f>
        <v>-83</v>
      </c>
    </row>
    <row r="59" spans="1:4" ht="15.75" thickBot="1" x14ac:dyDescent="0.3">
      <c r="A59" s="30"/>
      <c r="B59" s="30" t="s">
        <v>117</v>
      </c>
      <c r="C59" s="33">
        <f>C60</f>
        <v>0</v>
      </c>
      <c r="D59" s="33">
        <f>D60</f>
        <v>0</v>
      </c>
    </row>
    <row r="60" spans="1:4" ht="15.75" thickBot="1" x14ac:dyDescent="0.3">
      <c r="A60" s="34" t="s">
        <v>1</v>
      </c>
      <c r="B60" s="34" t="s">
        <v>118</v>
      </c>
      <c r="C60" s="36"/>
      <c r="D60" s="36"/>
    </row>
    <row r="61" spans="1:4" ht="15.75" thickBot="1" x14ac:dyDescent="0.3">
      <c r="A61" s="34" t="s">
        <v>1</v>
      </c>
      <c r="B61" s="34" t="s">
        <v>119</v>
      </c>
      <c r="C61" s="36">
        <f>C58+C60</f>
        <v>4</v>
      </c>
      <c r="D61" s="36">
        <f>D58+D60</f>
        <v>-83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0</v>
      </c>
      <c r="D7" s="16">
        <v>0</v>
      </c>
    </row>
    <row r="8" spans="1:4" x14ac:dyDescent="0.25">
      <c r="A8" s="15" t="s">
        <v>29</v>
      </c>
      <c r="B8" s="15" t="s">
        <v>30</v>
      </c>
      <c r="C8" s="16">
        <v>0</v>
      </c>
      <c r="D8" s="16">
        <v>0</v>
      </c>
    </row>
    <row r="9" spans="1:4" x14ac:dyDescent="0.25">
      <c r="A9" s="15" t="s">
        <v>31</v>
      </c>
      <c r="B9" s="15" t="s">
        <v>32</v>
      </c>
      <c r="C9" s="16">
        <v>0</v>
      </c>
      <c r="D9" s="16">
        <v>0</v>
      </c>
    </row>
    <row r="10" spans="1:4" x14ac:dyDescent="0.25">
      <c r="A10" s="15"/>
      <c r="B10" s="15" t="s">
        <v>33</v>
      </c>
      <c r="C10" s="17">
        <f>ROUND(SUM(C11:C14),2)</f>
        <v>0</v>
      </c>
      <c r="D10" s="17">
        <f>ROUND(SUM(D11:D14),2)</f>
        <v>0</v>
      </c>
    </row>
    <row r="11" spans="1:4" x14ac:dyDescent="0.25">
      <c r="A11" s="15" t="s">
        <v>34</v>
      </c>
      <c r="B11" s="15" t="s">
        <v>35</v>
      </c>
      <c r="C11" s="16">
        <v>0</v>
      </c>
      <c r="D11" s="16">
        <v>0</v>
      </c>
    </row>
    <row r="12" spans="1:4" ht="22.5" x14ac:dyDescent="0.25">
      <c r="A12" s="15" t="s">
        <v>36</v>
      </c>
      <c r="B12" s="15" t="s">
        <v>37</v>
      </c>
      <c r="C12" s="16">
        <v>0</v>
      </c>
      <c r="D12" s="16">
        <v>0</v>
      </c>
    </row>
    <row r="13" spans="1:4" x14ac:dyDescent="0.25">
      <c r="A13" s="15" t="s">
        <v>38</v>
      </c>
      <c r="B13" s="15" t="s">
        <v>39</v>
      </c>
      <c r="C13" s="16">
        <v>0</v>
      </c>
      <c r="D13" s="16">
        <v>0</v>
      </c>
    </row>
    <row r="14" spans="1:4" x14ac:dyDescent="0.25">
      <c r="A14" s="15" t="s">
        <v>40</v>
      </c>
      <c r="B14" s="15" t="s">
        <v>41</v>
      </c>
      <c r="C14" s="16">
        <v>0</v>
      </c>
      <c r="D14" s="16">
        <v>0</v>
      </c>
    </row>
    <row r="15" spans="1:4" x14ac:dyDescent="0.25">
      <c r="A15" s="15"/>
      <c r="B15" s="15" t="s">
        <v>42</v>
      </c>
      <c r="C15" s="17">
        <f>ROUND(SUM(C16:C17),2)</f>
        <v>41.31</v>
      </c>
      <c r="D15" s="17">
        <f>ROUND(SUM(D16:D17),2)</f>
        <v>359.68</v>
      </c>
    </row>
    <row r="16" spans="1:4" x14ac:dyDescent="0.25">
      <c r="A16" s="15" t="s">
        <v>43</v>
      </c>
      <c r="B16" s="15" t="s">
        <v>44</v>
      </c>
      <c r="C16" s="16">
        <v>41.31</v>
      </c>
      <c r="D16" s="16">
        <v>359.68</v>
      </c>
    </row>
    <row r="17" spans="1:4" x14ac:dyDescent="0.25">
      <c r="A17" s="15" t="s">
        <v>45</v>
      </c>
      <c r="B17" s="15" t="s">
        <v>46</v>
      </c>
      <c r="C17" s="16">
        <v>0</v>
      </c>
      <c r="D17" s="16">
        <v>0</v>
      </c>
    </row>
    <row r="18" spans="1:4" x14ac:dyDescent="0.25">
      <c r="A18" s="15"/>
      <c r="B18" s="15" t="s">
        <v>47</v>
      </c>
      <c r="C18" s="17">
        <f>ROUND(SUM(C19:C21),2)</f>
        <v>-1515.56</v>
      </c>
      <c r="D18" s="17">
        <f>ROUND(SUM(D19:D21),2)</f>
        <v>-6118.82</v>
      </c>
    </row>
    <row r="19" spans="1:4" x14ac:dyDescent="0.25">
      <c r="A19" s="15" t="s">
        <v>48</v>
      </c>
      <c r="B19" s="15" t="s">
        <v>49</v>
      </c>
      <c r="C19" s="16">
        <v>-1112.43</v>
      </c>
      <c r="D19" s="16">
        <v>-4824.08</v>
      </c>
    </row>
    <row r="20" spans="1:4" x14ac:dyDescent="0.25">
      <c r="A20" s="15" t="s">
        <v>50</v>
      </c>
      <c r="B20" s="15" t="s">
        <v>51</v>
      </c>
      <c r="C20" s="16">
        <v>-403.13</v>
      </c>
      <c r="D20" s="16">
        <v>-1294.74</v>
      </c>
    </row>
    <row r="21" spans="1:4" x14ac:dyDescent="0.25">
      <c r="A21" s="15" t="s">
        <v>52</v>
      </c>
      <c r="B21" s="15" t="s">
        <v>53</v>
      </c>
      <c r="C21" s="16">
        <v>0</v>
      </c>
      <c r="D21" s="16">
        <v>0</v>
      </c>
    </row>
    <row r="22" spans="1:4" x14ac:dyDescent="0.25">
      <c r="A22" s="15"/>
      <c r="B22" s="15" t="s">
        <v>54</v>
      </c>
      <c r="C22" s="17">
        <f>ROUND(SUM(C23:C26),2)</f>
        <v>-206.52</v>
      </c>
      <c r="D22" s="17">
        <f>ROUND(SUM(D23:D26),2)</f>
        <v>-1791.5</v>
      </c>
    </row>
    <row r="23" spans="1:4" ht="22.5" x14ac:dyDescent="0.25">
      <c r="A23" s="15" t="s">
        <v>55</v>
      </c>
      <c r="B23" s="15" t="s">
        <v>56</v>
      </c>
      <c r="C23" s="16">
        <v>-206.52</v>
      </c>
      <c r="D23" s="16">
        <v>-1772.5</v>
      </c>
    </row>
    <row r="24" spans="1:4" x14ac:dyDescent="0.25">
      <c r="A24" s="15" t="s">
        <v>57</v>
      </c>
      <c r="B24" s="15" t="s">
        <v>58</v>
      </c>
      <c r="C24" s="16">
        <v>0</v>
      </c>
      <c r="D24" s="16">
        <v>0</v>
      </c>
    </row>
    <row r="25" spans="1:4" x14ac:dyDescent="0.25">
      <c r="A25" s="15" t="s">
        <v>59</v>
      </c>
      <c r="B25" s="15" t="s">
        <v>60</v>
      </c>
      <c r="C25" s="16">
        <v>0</v>
      </c>
      <c r="D25" s="16">
        <v>0</v>
      </c>
    </row>
    <row r="26" spans="1:4" x14ac:dyDescent="0.25">
      <c r="A26" s="15" t="s">
        <v>61</v>
      </c>
      <c r="B26" s="15" t="s">
        <v>62</v>
      </c>
      <c r="C26" s="16">
        <v>0</v>
      </c>
      <c r="D26" s="16">
        <v>-19</v>
      </c>
    </row>
    <row r="27" spans="1:4" x14ac:dyDescent="0.25">
      <c r="A27" s="15"/>
      <c r="B27" s="15" t="s">
        <v>63</v>
      </c>
      <c r="C27" s="17">
        <f>ROUND(SUM(C28:C30),2)</f>
        <v>-15.42</v>
      </c>
      <c r="D27" s="17">
        <f>ROUND(SUM(D28:D30),2)</f>
        <v>-61.82</v>
      </c>
    </row>
    <row r="28" spans="1:4" x14ac:dyDescent="0.25">
      <c r="A28" s="15" t="s">
        <v>64</v>
      </c>
      <c r="B28" s="15" t="s">
        <v>65</v>
      </c>
      <c r="C28" s="16">
        <v>0</v>
      </c>
      <c r="D28" s="16">
        <v>0</v>
      </c>
    </row>
    <row r="29" spans="1:4" x14ac:dyDescent="0.25">
      <c r="A29" s="15" t="s">
        <v>66</v>
      </c>
      <c r="B29" s="15" t="s">
        <v>67</v>
      </c>
      <c r="C29" s="16">
        <v>-15.42</v>
      </c>
      <c r="D29" s="16">
        <v>-61.82</v>
      </c>
    </row>
    <row r="30" spans="1:4" x14ac:dyDescent="0.25">
      <c r="A30" s="15" t="s">
        <v>68</v>
      </c>
      <c r="B30" s="15" t="s">
        <v>69</v>
      </c>
      <c r="C30" s="16">
        <v>0</v>
      </c>
      <c r="D30" s="16">
        <v>0</v>
      </c>
    </row>
    <row r="31" spans="1:4" x14ac:dyDescent="0.25">
      <c r="A31" s="15"/>
      <c r="B31" s="15" t="s">
        <v>70</v>
      </c>
      <c r="C31" s="16">
        <v>0</v>
      </c>
      <c r="D31" s="16">
        <v>10.9</v>
      </c>
    </row>
    <row r="32" spans="1:4" x14ac:dyDescent="0.25">
      <c r="A32" s="15" t="s">
        <v>71</v>
      </c>
      <c r="B32" s="15" t="s">
        <v>72</v>
      </c>
      <c r="C32" s="16">
        <v>0</v>
      </c>
      <c r="D32" s="16">
        <v>0</v>
      </c>
    </row>
    <row r="33" spans="1:4" x14ac:dyDescent="0.25">
      <c r="A33" s="15"/>
      <c r="B33" s="15" t="s">
        <v>73</v>
      </c>
      <c r="C33" s="17">
        <f>ROUND(SUM(C34,C38),2)</f>
        <v>0</v>
      </c>
      <c r="D33" s="17">
        <f>ROUND(SUM(D34,D38),2)</f>
        <v>0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>
        <v>0</v>
      </c>
      <c r="D35" s="16">
        <v>0</v>
      </c>
    </row>
    <row r="36" spans="1:4" x14ac:dyDescent="0.25">
      <c r="A36" s="15" t="s">
        <v>77</v>
      </c>
      <c r="B36" s="15" t="s">
        <v>78</v>
      </c>
      <c r="C36" s="16">
        <v>0</v>
      </c>
      <c r="D36" s="16">
        <v>0</v>
      </c>
    </row>
    <row r="37" spans="1:4" x14ac:dyDescent="0.25">
      <c r="A37" s="15" t="s">
        <v>79</v>
      </c>
      <c r="B37" s="15" t="s">
        <v>80</v>
      </c>
      <c r="C37" s="16">
        <v>0</v>
      </c>
      <c r="D37" s="16">
        <v>0</v>
      </c>
    </row>
    <row r="38" spans="1:4" x14ac:dyDescent="0.25">
      <c r="A38" s="15"/>
      <c r="B38" s="15" t="s">
        <v>81</v>
      </c>
      <c r="C38" s="17">
        <f>ROUND(SUM(C39:C41),2)</f>
        <v>0</v>
      </c>
      <c r="D38" s="17">
        <f>ROUND(SUM(D39:D41),2)</f>
        <v>0</v>
      </c>
    </row>
    <row r="39" spans="1:4" x14ac:dyDescent="0.25">
      <c r="A39" s="15" t="s">
        <v>82</v>
      </c>
      <c r="B39" s="15" t="s">
        <v>76</v>
      </c>
      <c r="C39" s="16">
        <v>0</v>
      </c>
      <c r="D39" s="16">
        <v>0</v>
      </c>
    </row>
    <row r="40" spans="1:4" x14ac:dyDescent="0.25">
      <c r="A40" s="15" t="s">
        <v>83</v>
      </c>
      <c r="B40" s="15" t="s">
        <v>78</v>
      </c>
      <c r="C40" s="16">
        <v>0</v>
      </c>
      <c r="D40" s="16">
        <v>0</v>
      </c>
    </row>
    <row r="41" spans="1:4" x14ac:dyDescent="0.25">
      <c r="A41" s="15" t="s">
        <v>84</v>
      </c>
      <c r="B41" s="15" t="s">
        <v>80</v>
      </c>
      <c r="C41" s="16">
        <v>0</v>
      </c>
      <c r="D41" s="16">
        <v>0</v>
      </c>
    </row>
    <row r="42" spans="1:4" x14ac:dyDescent="0.25">
      <c r="A42" s="15" t="s">
        <v>85</v>
      </c>
      <c r="B42" s="15" t="s">
        <v>86</v>
      </c>
      <c r="C42" s="16">
        <v>0</v>
      </c>
      <c r="D42" s="16">
        <v>0</v>
      </c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>
        <v>0</v>
      </c>
      <c r="D44" s="16">
        <v>0</v>
      </c>
    </row>
    <row r="45" spans="1:4" x14ac:dyDescent="0.25">
      <c r="A45" s="15" t="s">
        <v>90</v>
      </c>
      <c r="B45" s="15" t="s">
        <v>91</v>
      </c>
      <c r="C45" s="16">
        <v>0</v>
      </c>
      <c r="D45" s="16">
        <v>0</v>
      </c>
    </row>
    <row r="46" spans="1:4" x14ac:dyDescent="0.25">
      <c r="A46" s="18"/>
      <c r="B46" s="18" t="s">
        <v>92</v>
      </c>
      <c r="C46" s="19">
        <f>ROUND(SUM(C43,C42,C33,C32,C31,C27,C22,C18,C15,C10,C9,C8,C7),2)</f>
        <v>-1696.19</v>
      </c>
      <c r="D46" s="19">
        <f>ROUND(SUM(D43,D42,D33,D32,D31,D27,D22,D18,D15,D10,D9,D8,D7),2)</f>
        <v>-7601.56</v>
      </c>
    </row>
    <row r="47" spans="1:4" x14ac:dyDescent="0.25">
      <c r="A47" s="15"/>
      <c r="B47" s="15" t="s">
        <v>93</v>
      </c>
      <c r="C47" s="17">
        <f>ROUND(SUM(C48:C49),2)</f>
        <v>0</v>
      </c>
      <c r="D47" s="17">
        <f>ROUND(SUM(D48:D49),2)</f>
        <v>0</v>
      </c>
    </row>
    <row r="48" spans="1:4" x14ac:dyDescent="0.25">
      <c r="A48" s="15" t="s">
        <v>94</v>
      </c>
      <c r="B48" s="15" t="s">
        <v>95</v>
      </c>
      <c r="C48" s="16">
        <v>0</v>
      </c>
      <c r="D48" s="16">
        <v>0</v>
      </c>
    </row>
    <row r="49" spans="1:4" x14ac:dyDescent="0.25">
      <c r="A49" s="15" t="s">
        <v>96</v>
      </c>
      <c r="B49" s="15" t="s">
        <v>97</v>
      </c>
      <c r="C49" s="16">
        <v>0</v>
      </c>
      <c r="D49" s="16">
        <v>0</v>
      </c>
    </row>
    <row r="50" spans="1:4" x14ac:dyDescent="0.25">
      <c r="A50" s="15"/>
      <c r="B50" s="15" t="s">
        <v>98</v>
      </c>
      <c r="C50" s="17">
        <f>ROUND(SUM(C51:C53),2)</f>
        <v>-0.18</v>
      </c>
      <c r="D50" s="17">
        <f>ROUND(SUM(D51:D53),2)</f>
        <v>-6.28</v>
      </c>
    </row>
    <row r="51" spans="1:4" ht="33.75" x14ac:dyDescent="0.25">
      <c r="A51" s="15" t="s">
        <v>99</v>
      </c>
      <c r="B51" s="15" t="s">
        <v>100</v>
      </c>
      <c r="C51" s="16">
        <v>0</v>
      </c>
      <c r="D51" s="16">
        <v>0</v>
      </c>
    </row>
    <row r="52" spans="1:4" ht="33.75" x14ac:dyDescent="0.25">
      <c r="A52" s="15" t="s">
        <v>101</v>
      </c>
      <c r="B52" s="15" t="s">
        <v>102</v>
      </c>
      <c r="C52" s="16">
        <v>-0.18</v>
      </c>
      <c r="D52" s="16">
        <v>-6.28</v>
      </c>
    </row>
    <row r="53" spans="1:4" x14ac:dyDescent="0.25">
      <c r="A53" s="15" t="s">
        <v>103</v>
      </c>
      <c r="B53" s="15" t="s">
        <v>104</v>
      </c>
      <c r="C53" s="16">
        <v>0</v>
      </c>
      <c r="D53" s="16">
        <v>0</v>
      </c>
    </row>
    <row r="54" spans="1:4" x14ac:dyDescent="0.25">
      <c r="A54" s="15" t="s">
        <v>105</v>
      </c>
      <c r="B54" s="15" t="s">
        <v>106</v>
      </c>
      <c r="C54" s="16">
        <v>0</v>
      </c>
      <c r="D54" s="16">
        <v>0</v>
      </c>
    </row>
    <row r="55" spans="1:4" x14ac:dyDescent="0.25">
      <c r="A55" s="15" t="s">
        <v>107</v>
      </c>
      <c r="B55" s="15" t="s">
        <v>108</v>
      </c>
      <c r="C55" s="16">
        <v>0</v>
      </c>
      <c r="D55" s="16">
        <v>0</v>
      </c>
    </row>
    <row r="56" spans="1:4" ht="22.5" x14ac:dyDescent="0.25">
      <c r="A56" s="15" t="s">
        <v>109</v>
      </c>
      <c r="B56" s="15" t="s">
        <v>110</v>
      </c>
      <c r="C56" s="16">
        <v>-675</v>
      </c>
      <c r="D56" s="16">
        <v>-2559.42</v>
      </c>
    </row>
    <row r="57" spans="1:4" x14ac:dyDescent="0.25">
      <c r="A57" s="15"/>
      <c r="B57" s="15" t="s">
        <v>111</v>
      </c>
      <c r="C57" s="16">
        <v>0</v>
      </c>
      <c r="D57" s="16">
        <v>0</v>
      </c>
    </row>
    <row r="58" spans="1:4" x14ac:dyDescent="0.25">
      <c r="A58" s="18"/>
      <c r="B58" s="18" t="s">
        <v>112</v>
      </c>
      <c r="C58" s="19">
        <f>ROUND(SUM(C57,C56,C55,C54,C50,C47),2)</f>
        <v>-675.18</v>
      </c>
      <c r="D58" s="19">
        <f>ROUND(SUM(D57,D56,D55,D54,D50,D47),2)</f>
        <v>-2565.6999999999998</v>
      </c>
    </row>
    <row r="59" spans="1:4" x14ac:dyDescent="0.25">
      <c r="A59" s="18"/>
      <c r="B59" s="18" t="s">
        <v>113</v>
      </c>
      <c r="C59" s="19">
        <f>ROUND(SUM(C58,C46),2)</f>
        <v>-2371.37</v>
      </c>
      <c r="D59" s="19">
        <f>ROUND(SUM(D58,D46),2)</f>
        <v>-10167.26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ROUND(SUM(C59,C60),2)</f>
        <v>-2371.37</v>
      </c>
      <c r="D61" s="19">
        <f>ROUND(SUM(D59,D60),2)</f>
        <v>-10167.26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ROUND(SUM(C61,C63),2)</f>
        <v>-2371.37</v>
      </c>
      <c r="D64" s="17">
        <f>ROUND(SUM(D61,D63),2)</f>
        <v>-10167.26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5703125" customWidth="1" collapsed="1"/>
    <col min="2" max="2" width="85.5703125" customWidth="1" collapsed="1"/>
    <col min="3" max="4" width="16.5703125" customWidth="1" collapsed="1"/>
    <col min="5" max="5" width="13.5703125" customWidth="1" collapsed="1"/>
  </cols>
  <sheetData>
    <row r="1" spans="1:4" s="8" customFormat="1" ht="39.75" customHeight="1" thickBot="1" x14ac:dyDescent="0.3">
      <c r="A1" s="51" t="s">
        <v>20</v>
      </c>
      <c r="B1" s="52"/>
      <c r="C1" s="52"/>
      <c r="D1" s="53"/>
    </row>
    <row r="2" spans="1:4" s="8" customFormat="1" ht="19.5" customHeight="1" thickBot="1" x14ac:dyDescent="0.3">
      <c r="A2" s="54"/>
      <c r="B2" s="55"/>
      <c r="C2" s="55"/>
      <c r="D2" s="56"/>
    </row>
    <row r="3" spans="1:4" s="8" customFormat="1" ht="19.5" customHeight="1" thickBot="1" x14ac:dyDescent="0.3">
      <c r="A3" s="57"/>
      <c r="B3" s="58"/>
      <c r="C3" s="58"/>
      <c r="D3" s="58"/>
    </row>
    <row r="4" spans="1:4" ht="19.5" customHeight="1" thickBot="1" x14ac:dyDescent="0.3">
      <c r="A4" s="59" t="s">
        <v>21</v>
      </c>
      <c r="B4" s="59"/>
      <c r="C4" s="59"/>
      <c r="D4" s="59"/>
    </row>
    <row r="5" spans="1:4" ht="15.75" thickBot="1" x14ac:dyDescent="0.3">
      <c r="A5" s="10" t="s">
        <v>22</v>
      </c>
      <c r="B5" s="11" t="s">
        <v>23</v>
      </c>
      <c r="C5" s="11" t="s">
        <v>24</v>
      </c>
      <c r="D5" s="11" t="s">
        <v>25</v>
      </c>
    </row>
    <row r="6" spans="1:4" x14ac:dyDescent="0.25">
      <c r="A6" s="12"/>
      <c r="B6" s="13" t="s">
        <v>26</v>
      </c>
      <c r="C6" s="14"/>
      <c r="D6" s="14"/>
    </row>
    <row r="7" spans="1:4" ht="22.5" x14ac:dyDescent="0.25">
      <c r="A7" s="15" t="s">
        <v>27</v>
      </c>
      <c r="B7" s="15" t="s">
        <v>28</v>
      </c>
      <c r="C7" s="16">
        <v>35</v>
      </c>
      <c r="D7" s="16">
        <v>224</v>
      </c>
    </row>
    <row r="8" spans="1:4" x14ac:dyDescent="0.25">
      <c r="A8" s="15" t="s">
        <v>29</v>
      </c>
      <c r="B8" s="15" t="s">
        <v>30</v>
      </c>
      <c r="C8" s="16"/>
      <c r="D8" s="16"/>
    </row>
    <row r="9" spans="1:4" x14ac:dyDescent="0.25">
      <c r="A9" s="15" t="s">
        <v>31</v>
      </c>
      <c r="B9" s="15" t="s">
        <v>32</v>
      </c>
      <c r="C9" s="16"/>
      <c r="D9" s="16">
        <v>26533</v>
      </c>
    </row>
    <row r="10" spans="1:4" x14ac:dyDescent="0.25">
      <c r="A10" s="15"/>
      <c r="B10" s="15" t="s">
        <v>33</v>
      </c>
      <c r="C10" s="17">
        <f>ROUND(SUM(C11:C14),2)</f>
        <v>-12225</v>
      </c>
      <c r="D10" s="17">
        <f>ROUND(SUM(D11:D14),2)</f>
        <v>-79185</v>
      </c>
    </row>
    <row r="11" spans="1:4" x14ac:dyDescent="0.25">
      <c r="A11" s="15" t="s">
        <v>34</v>
      </c>
      <c r="B11" s="15" t="s">
        <v>35</v>
      </c>
      <c r="C11" s="16">
        <v>-13</v>
      </c>
      <c r="D11" s="16">
        <v>-602</v>
      </c>
    </row>
    <row r="12" spans="1:4" ht="22.5" x14ac:dyDescent="0.25">
      <c r="A12" s="15" t="s">
        <v>36</v>
      </c>
      <c r="B12" s="15" t="s">
        <v>37</v>
      </c>
      <c r="C12" s="16"/>
      <c r="D12" s="16"/>
    </row>
    <row r="13" spans="1:4" x14ac:dyDescent="0.25">
      <c r="A13" s="15" t="s">
        <v>38</v>
      </c>
      <c r="B13" s="15" t="s">
        <v>39</v>
      </c>
      <c r="C13" s="16">
        <v>-12217</v>
      </c>
      <c r="D13" s="16">
        <v>-78734</v>
      </c>
    </row>
    <row r="14" spans="1:4" x14ac:dyDescent="0.25">
      <c r="A14" s="15" t="s">
        <v>40</v>
      </c>
      <c r="B14" s="15" t="s">
        <v>41</v>
      </c>
      <c r="C14" s="16">
        <v>5</v>
      </c>
      <c r="D14" s="16">
        <v>151</v>
      </c>
    </row>
    <row r="15" spans="1:4" x14ac:dyDescent="0.25">
      <c r="A15" s="15"/>
      <c r="B15" s="15" t="s">
        <v>42</v>
      </c>
      <c r="C15" s="17">
        <f>ROUND(SUM(C16:C17),2)</f>
        <v>0</v>
      </c>
      <c r="D15" s="17">
        <f>ROUND(SUM(D16:D17),2)</f>
        <v>1443</v>
      </c>
    </row>
    <row r="16" spans="1:4" x14ac:dyDescent="0.25">
      <c r="A16" s="15" t="s">
        <v>43</v>
      </c>
      <c r="B16" s="15" t="s">
        <v>44</v>
      </c>
      <c r="C16" s="16"/>
      <c r="D16" s="16">
        <v>1443</v>
      </c>
    </row>
    <row r="17" spans="1:4" x14ac:dyDescent="0.25">
      <c r="A17" s="15" t="s">
        <v>45</v>
      </c>
      <c r="B17" s="15" t="s">
        <v>46</v>
      </c>
      <c r="C17" s="16"/>
      <c r="D17" s="16"/>
    </row>
    <row r="18" spans="1:4" x14ac:dyDescent="0.25">
      <c r="A18" s="15"/>
      <c r="B18" s="15" t="s">
        <v>47</v>
      </c>
      <c r="C18" s="17">
        <f>ROUND(SUM(C19:C21),2)</f>
        <v>-13945</v>
      </c>
      <c r="D18" s="17">
        <f>ROUND(SUM(D19:D21),2)</f>
        <v>-56893</v>
      </c>
    </row>
    <row r="19" spans="1:4" x14ac:dyDescent="0.25">
      <c r="A19" s="15" t="s">
        <v>48</v>
      </c>
      <c r="B19" s="15" t="s">
        <v>49</v>
      </c>
      <c r="C19" s="16">
        <v>-10956</v>
      </c>
      <c r="D19" s="16">
        <v>-45401</v>
      </c>
    </row>
    <row r="20" spans="1:4" x14ac:dyDescent="0.25">
      <c r="A20" s="15" t="s">
        <v>50</v>
      </c>
      <c r="B20" s="15" t="s">
        <v>51</v>
      </c>
      <c r="C20" s="16">
        <v>-2989</v>
      </c>
      <c r="D20" s="16">
        <v>-11506</v>
      </c>
    </row>
    <row r="21" spans="1:4" x14ac:dyDescent="0.25">
      <c r="A21" s="15" t="s">
        <v>52</v>
      </c>
      <c r="B21" s="15" t="s">
        <v>53</v>
      </c>
      <c r="C21" s="16"/>
      <c r="D21" s="16">
        <v>14</v>
      </c>
    </row>
    <row r="22" spans="1:4" x14ac:dyDescent="0.25">
      <c r="A22" s="15"/>
      <c r="B22" s="15" t="s">
        <v>54</v>
      </c>
      <c r="C22" s="17">
        <f>ROUND(SUM(C23:C26),2)</f>
        <v>-15733</v>
      </c>
      <c r="D22" s="17">
        <f>ROUND(SUM(D23:D26),2)</f>
        <v>-134249</v>
      </c>
    </row>
    <row r="23" spans="1:4" ht="22.5" x14ac:dyDescent="0.25">
      <c r="A23" s="15" t="s">
        <v>55</v>
      </c>
      <c r="B23" s="15" t="s">
        <v>56</v>
      </c>
      <c r="C23" s="16">
        <v>-15733</v>
      </c>
      <c r="D23" s="16">
        <v>-134162</v>
      </c>
    </row>
    <row r="24" spans="1:4" x14ac:dyDescent="0.25">
      <c r="A24" s="15" t="s">
        <v>57</v>
      </c>
      <c r="B24" s="15" t="s">
        <v>58</v>
      </c>
      <c r="C24" s="16"/>
      <c r="D24" s="16">
        <v>-17</v>
      </c>
    </row>
    <row r="25" spans="1:4" x14ac:dyDescent="0.25">
      <c r="A25" s="15" t="s">
        <v>59</v>
      </c>
      <c r="B25" s="15" t="s">
        <v>60</v>
      </c>
      <c r="C25" s="16"/>
      <c r="D25" s="16">
        <v>-70</v>
      </c>
    </row>
    <row r="26" spans="1:4" x14ac:dyDescent="0.25">
      <c r="A26" s="15" t="s">
        <v>61</v>
      </c>
      <c r="B26" s="15" t="s">
        <v>62</v>
      </c>
      <c r="C26" s="16"/>
      <c r="D26" s="16"/>
    </row>
    <row r="27" spans="1:4" x14ac:dyDescent="0.25">
      <c r="A27" s="15"/>
      <c r="B27" s="15" t="s">
        <v>63</v>
      </c>
      <c r="C27" s="17">
        <f>ROUND(SUM(C28:C30),2)</f>
        <v>-21332</v>
      </c>
      <c r="D27" s="17">
        <f>ROUND(SUM(D28:D30),2)</f>
        <v>-67988</v>
      </c>
    </row>
    <row r="28" spans="1:4" x14ac:dyDescent="0.25">
      <c r="A28" s="15" t="s">
        <v>64</v>
      </c>
      <c r="B28" s="15" t="s">
        <v>65</v>
      </c>
      <c r="C28" s="16">
        <v>-11819</v>
      </c>
      <c r="D28" s="16">
        <v>-36403</v>
      </c>
    </row>
    <row r="29" spans="1:4" x14ac:dyDescent="0.25">
      <c r="A29" s="15" t="s">
        <v>66</v>
      </c>
      <c r="B29" s="15" t="s">
        <v>67</v>
      </c>
      <c r="C29" s="16">
        <v>-9513</v>
      </c>
      <c r="D29" s="16">
        <v>-31585</v>
      </c>
    </row>
    <row r="30" spans="1:4" x14ac:dyDescent="0.25">
      <c r="A30" s="15" t="s">
        <v>68</v>
      </c>
      <c r="B30" s="15" t="s">
        <v>69</v>
      </c>
      <c r="C30" s="16"/>
      <c r="D30" s="16"/>
    </row>
    <row r="31" spans="1:4" x14ac:dyDescent="0.25">
      <c r="A31" s="15"/>
      <c r="B31" s="15" t="s">
        <v>70</v>
      </c>
      <c r="C31" s="16">
        <v>349</v>
      </c>
      <c r="D31" s="16">
        <v>4436</v>
      </c>
    </row>
    <row r="32" spans="1:4" x14ac:dyDescent="0.25">
      <c r="A32" s="15" t="s">
        <v>71</v>
      </c>
      <c r="B32" s="15" t="s">
        <v>72</v>
      </c>
      <c r="C32" s="16"/>
      <c r="D32" s="16"/>
    </row>
    <row r="33" spans="1:4" x14ac:dyDescent="0.25">
      <c r="A33" s="15"/>
      <c r="B33" s="15" t="s">
        <v>73</v>
      </c>
      <c r="C33" s="17">
        <f>ROUND(SUM(C34+C38),2)</f>
        <v>0</v>
      </c>
      <c r="D33" s="17">
        <f>ROUND(SUM(D34+D38),2)</f>
        <v>-36</v>
      </c>
    </row>
    <row r="34" spans="1:4" x14ac:dyDescent="0.25">
      <c r="A34" s="15"/>
      <c r="B34" s="15" t="s">
        <v>74</v>
      </c>
      <c r="C34" s="17">
        <f>ROUND(SUM(C35:C37),2)</f>
        <v>0</v>
      </c>
      <c r="D34" s="17">
        <f>ROUND(SUM(D35:D37),2)</f>
        <v>0</v>
      </c>
    </row>
    <row r="35" spans="1:4" x14ac:dyDescent="0.25">
      <c r="A35" s="15" t="s">
        <v>75</v>
      </c>
      <c r="B35" s="15" t="s">
        <v>76</v>
      </c>
      <c r="C35" s="16"/>
      <c r="D35" s="16"/>
    </row>
    <row r="36" spans="1:4" x14ac:dyDescent="0.25">
      <c r="A36" s="15" t="s">
        <v>77</v>
      </c>
      <c r="B36" s="15" t="s">
        <v>78</v>
      </c>
      <c r="C36" s="16"/>
      <c r="D36" s="16"/>
    </row>
    <row r="37" spans="1:4" x14ac:dyDescent="0.25">
      <c r="A37" s="15" t="s">
        <v>79</v>
      </c>
      <c r="B37" s="15" t="s">
        <v>80</v>
      </c>
      <c r="C37" s="16"/>
      <c r="D37" s="16"/>
    </row>
    <row r="38" spans="1:4" x14ac:dyDescent="0.25">
      <c r="A38" s="15"/>
      <c r="B38" s="15" t="s">
        <v>81</v>
      </c>
      <c r="C38" s="17">
        <f>ROUND(SUM(C39:C41),2)</f>
        <v>0</v>
      </c>
      <c r="D38" s="17">
        <f>SUM(D39:D41)</f>
        <v>-36</v>
      </c>
    </row>
    <row r="39" spans="1:4" x14ac:dyDescent="0.25">
      <c r="A39" s="15" t="s">
        <v>82</v>
      </c>
      <c r="B39" s="15" t="s">
        <v>76</v>
      </c>
      <c r="C39" s="16"/>
      <c r="D39" s="16"/>
    </row>
    <row r="40" spans="1:4" x14ac:dyDescent="0.25">
      <c r="A40" s="15" t="s">
        <v>83</v>
      </c>
      <c r="B40" s="15" t="s">
        <v>78</v>
      </c>
      <c r="C40" s="16"/>
      <c r="D40" s="16">
        <v>-36</v>
      </c>
    </row>
    <row r="41" spans="1:4" x14ac:dyDescent="0.25">
      <c r="A41" s="15" t="s">
        <v>84</v>
      </c>
      <c r="B41" s="15" t="s">
        <v>80</v>
      </c>
      <c r="C41" s="16"/>
      <c r="D41" s="16"/>
    </row>
    <row r="42" spans="1:4" x14ac:dyDescent="0.25">
      <c r="A42" s="15" t="s">
        <v>85</v>
      </c>
      <c r="B42" s="15" t="s">
        <v>86</v>
      </c>
      <c r="C42" s="16"/>
      <c r="D42" s="16"/>
    </row>
    <row r="43" spans="1:4" x14ac:dyDescent="0.25">
      <c r="A43" s="15" t="s">
        <v>85</v>
      </c>
      <c r="B43" s="15" t="s">
        <v>87</v>
      </c>
      <c r="C43" s="17">
        <f>ROUND(SUM(C44:C45),2)</f>
        <v>0</v>
      </c>
      <c r="D43" s="17">
        <f>ROUND(SUM(D44:D45),2)</f>
        <v>0</v>
      </c>
    </row>
    <row r="44" spans="1:4" x14ac:dyDescent="0.25">
      <c r="A44" s="15" t="s">
        <v>88</v>
      </c>
      <c r="B44" s="15" t="s">
        <v>89</v>
      </c>
      <c r="C44" s="16"/>
      <c r="D44" s="16"/>
    </row>
    <row r="45" spans="1:4" x14ac:dyDescent="0.25">
      <c r="A45" s="15" t="s">
        <v>90</v>
      </c>
      <c r="B45" s="15" t="s">
        <v>91</v>
      </c>
      <c r="C45" s="16"/>
      <c r="D45" s="16"/>
    </row>
    <row r="46" spans="1:4" x14ac:dyDescent="0.25">
      <c r="A46" s="18"/>
      <c r="B46" s="18" t="s">
        <v>92</v>
      </c>
      <c r="C46" s="19">
        <f>ROUND(C43+C42+C33+C32+C31+C27+C22+C18+C15+C10+C9+C8+C7,2)</f>
        <v>-62851</v>
      </c>
      <c r="D46" s="19">
        <f>ROUND(D43+D42+D33+D32+D31+D27+D22+D18+D15+D10+D9+D8+D7,2)</f>
        <v>-305715</v>
      </c>
    </row>
    <row r="47" spans="1:4" x14ac:dyDescent="0.25">
      <c r="A47" s="15"/>
      <c r="B47" s="15" t="s">
        <v>93</v>
      </c>
      <c r="C47" s="17">
        <f>ROUND(SUM(C48:C49),2)</f>
        <v>453</v>
      </c>
      <c r="D47" s="17">
        <f>ROUND(SUM(D48:D49),2)</f>
        <v>5463</v>
      </c>
    </row>
    <row r="48" spans="1:4" x14ac:dyDescent="0.25">
      <c r="A48" s="15" t="s">
        <v>94</v>
      </c>
      <c r="B48" s="15" t="s">
        <v>95</v>
      </c>
      <c r="C48" s="16"/>
      <c r="D48" s="16"/>
    </row>
    <row r="49" spans="1:4" x14ac:dyDescent="0.25">
      <c r="A49" s="15" t="s">
        <v>96</v>
      </c>
      <c r="B49" s="15" t="s">
        <v>97</v>
      </c>
      <c r="C49" s="16">
        <v>453</v>
      </c>
      <c r="D49" s="16">
        <v>5463</v>
      </c>
    </row>
    <row r="50" spans="1:4" x14ac:dyDescent="0.25">
      <c r="A50" s="15"/>
      <c r="B50" s="15" t="s">
        <v>98</v>
      </c>
      <c r="C50" s="17">
        <f>ROUND(SUM(C51:C53),2)</f>
        <v>0</v>
      </c>
      <c r="D50" s="17">
        <f>ROUND(SUM(D51:D53),2)</f>
        <v>0</v>
      </c>
    </row>
    <row r="51" spans="1:4" ht="33.75" x14ac:dyDescent="0.25">
      <c r="A51" s="15" t="s">
        <v>99</v>
      </c>
      <c r="B51" s="15" t="s">
        <v>100</v>
      </c>
      <c r="C51" s="16"/>
      <c r="D51" s="16"/>
    </row>
    <row r="52" spans="1:4" ht="33.75" x14ac:dyDescent="0.25">
      <c r="A52" s="15" t="s">
        <v>101</v>
      </c>
      <c r="B52" s="15" t="s">
        <v>102</v>
      </c>
      <c r="C52" s="16"/>
      <c r="D52" s="16"/>
    </row>
    <row r="53" spans="1:4" x14ac:dyDescent="0.25">
      <c r="A53" s="15" t="s">
        <v>103</v>
      </c>
      <c r="B53" s="15" t="s">
        <v>104</v>
      </c>
      <c r="C53" s="16"/>
      <c r="D53" s="16"/>
    </row>
    <row r="54" spans="1:4" x14ac:dyDescent="0.25">
      <c r="A54" s="15" t="s">
        <v>105</v>
      </c>
      <c r="B54" s="15" t="s">
        <v>106</v>
      </c>
      <c r="C54" s="16"/>
      <c r="D54" s="16"/>
    </row>
    <row r="55" spans="1:4" x14ac:dyDescent="0.25">
      <c r="A55" s="15" t="s">
        <v>107</v>
      </c>
      <c r="B55" s="15" t="s">
        <v>108</v>
      </c>
      <c r="C55" s="16"/>
      <c r="D55" s="16">
        <v>1</v>
      </c>
    </row>
    <row r="56" spans="1:4" ht="22.5" x14ac:dyDescent="0.25">
      <c r="A56" s="15" t="s">
        <v>109</v>
      </c>
      <c r="B56" s="15" t="s">
        <v>110</v>
      </c>
      <c r="C56" s="16"/>
      <c r="D56" s="16"/>
    </row>
    <row r="57" spans="1:4" x14ac:dyDescent="0.25">
      <c r="A57" s="15"/>
      <c r="B57" s="15" t="s">
        <v>111</v>
      </c>
      <c r="C57" s="16"/>
      <c r="D57" s="16"/>
    </row>
    <row r="58" spans="1:4" x14ac:dyDescent="0.25">
      <c r="A58" s="18"/>
      <c r="B58" s="18" t="s">
        <v>112</v>
      </c>
      <c r="C58" s="19">
        <f>ROUND(C57+C56+C55+C54+C50+C47,2)</f>
        <v>453</v>
      </c>
      <c r="D58" s="19">
        <f>ROUND(D57+D56+D55+D54+D50+D47,2)</f>
        <v>5464</v>
      </c>
    </row>
    <row r="59" spans="1:4" x14ac:dyDescent="0.25">
      <c r="A59" s="18"/>
      <c r="B59" s="18" t="s">
        <v>113</v>
      </c>
      <c r="C59" s="19">
        <f>ROUND(C58+C46,2)</f>
        <v>-62398</v>
      </c>
      <c r="D59" s="19">
        <f>ROUND(D58+D46,2)</f>
        <v>-300251</v>
      </c>
    </row>
    <row r="60" spans="1:4" x14ac:dyDescent="0.25">
      <c r="A60" s="15" t="s">
        <v>114</v>
      </c>
      <c r="B60" s="15" t="s">
        <v>115</v>
      </c>
      <c r="C60" s="16"/>
      <c r="D60" s="16"/>
    </row>
    <row r="61" spans="1:4" ht="22.5" x14ac:dyDescent="0.25">
      <c r="A61" s="20"/>
      <c r="B61" s="20" t="s">
        <v>116</v>
      </c>
      <c r="C61" s="19">
        <f>ROUND(C59+C60,2)</f>
        <v>-62398</v>
      </c>
      <c r="D61" s="19">
        <f>ROUND(D59+D60,2)</f>
        <v>-300251</v>
      </c>
    </row>
    <row r="62" spans="1:4" x14ac:dyDescent="0.25">
      <c r="A62" s="21"/>
      <c r="B62" s="22" t="s">
        <v>117</v>
      </c>
      <c r="C62" s="14"/>
      <c r="D62" s="14"/>
    </row>
    <row r="63" spans="1:4" x14ac:dyDescent="0.25">
      <c r="A63" s="23"/>
      <c r="B63" s="23" t="s">
        <v>118</v>
      </c>
      <c r="C63" s="16"/>
      <c r="D63" s="16"/>
    </row>
    <row r="64" spans="1:4" x14ac:dyDescent="0.25">
      <c r="A64" s="24"/>
      <c r="B64" s="24" t="s">
        <v>119</v>
      </c>
      <c r="C64" s="17">
        <f>ROUND(C61+C63,2)</f>
        <v>-62398</v>
      </c>
      <c r="D64" s="17">
        <f>ROUND(D61+D63,2)</f>
        <v>-300251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24</v>
      </c>
      <c r="D2" s="30" t="s">
        <v>25</v>
      </c>
    </row>
    <row r="3" spans="1:4" ht="15.75" thickBot="1" x14ac:dyDescent="0.3">
      <c r="A3" s="30"/>
      <c r="B3" s="30" t="s">
        <v>26</v>
      </c>
      <c r="C3" s="33">
        <f>C58</f>
        <v>728</v>
      </c>
      <c r="D3" s="33">
        <f>D58</f>
        <v>316</v>
      </c>
    </row>
    <row r="4" spans="1:4" ht="23.25" thickBot="1" x14ac:dyDescent="0.3">
      <c r="A4" s="34" t="s">
        <v>27</v>
      </c>
      <c r="B4" s="34" t="s">
        <v>28</v>
      </c>
      <c r="C4" s="36">
        <v>1345</v>
      </c>
      <c r="D4" s="36">
        <v>2518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-20</v>
      </c>
      <c r="D7" s="36">
        <f>SUM(D8:D11)</f>
        <v>-41</v>
      </c>
    </row>
    <row r="8" spans="1:4" ht="15.75" thickBot="1" x14ac:dyDescent="0.3">
      <c r="A8" s="34" t="s">
        <v>34</v>
      </c>
      <c r="B8" s="34" t="s">
        <v>120</v>
      </c>
      <c r="C8" s="36">
        <v>-20</v>
      </c>
      <c r="D8" s="36">
        <v>-41</v>
      </c>
    </row>
    <row r="9" spans="1:4" ht="34.5" thickBot="1" x14ac:dyDescent="0.3">
      <c r="A9" s="34" t="s">
        <v>36</v>
      </c>
      <c r="B9" s="34" t="s">
        <v>121</v>
      </c>
      <c r="C9" s="36"/>
      <c r="D9" s="36"/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0</v>
      </c>
      <c r="D12" s="36">
        <f>SUM(D13:D14)</f>
        <v>6</v>
      </c>
    </row>
    <row r="13" spans="1:4" ht="15.75" thickBot="1" x14ac:dyDescent="0.3">
      <c r="A13" s="34" t="s">
        <v>43</v>
      </c>
      <c r="B13" s="34" t="s">
        <v>124</v>
      </c>
      <c r="C13" s="36"/>
      <c r="D13" s="36">
        <v>6</v>
      </c>
    </row>
    <row r="14" spans="1:4" ht="15.75" thickBot="1" x14ac:dyDescent="0.3">
      <c r="A14" s="34" t="s">
        <v>45</v>
      </c>
      <c r="B14" s="34" t="s">
        <v>125</v>
      </c>
      <c r="C14" s="36"/>
      <c r="D14" s="36"/>
    </row>
    <row r="15" spans="1:4" ht="15.75" thickBot="1" x14ac:dyDescent="0.3">
      <c r="A15" s="34" t="s">
        <v>1</v>
      </c>
      <c r="B15" s="34" t="s">
        <v>47</v>
      </c>
      <c r="C15" s="36">
        <f>SUM(C16:C18)</f>
        <v>-208</v>
      </c>
      <c r="D15" s="36">
        <f>SUM(D16:D18)</f>
        <v>-845</v>
      </c>
    </row>
    <row r="16" spans="1:4" ht="15.75" thickBot="1" x14ac:dyDescent="0.3">
      <c r="A16" s="34" t="s">
        <v>48</v>
      </c>
      <c r="B16" s="34" t="s">
        <v>126</v>
      </c>
      <c r="C16" s="36">
        <v>-155</v>
      </c>
      <c r="D16" s="36">
        <v>-637</v>
      </c>
    </row>
    <row r="17" spans="1:4" ht="15.75" thickBot="1" x14ac:dyDescent="0.3">
      <c r="A17" s="34" t="s">
        <v>50</v>
      </c>
      <c r="B17" s="34" t="s">
        <v>127</v>
      </c>
      <c r="C17" s="36">
        <v>-53</v>
      </c>
      <c r="D17" s="36">
        <v>-208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-386</v>
      </c>
      <c r="D19" s="36">
        <f>SUM(D20:D23)</f>
        <v>-1362</v>
      </c>
    </row>
    <row r="20" spans="1:4" ht="34.5" thickBot="1" x14ac:dyDescent="0.3">
      <c r="A20" s="34" t="s">
        <v>55</v>
      </c>
      <c r="B20" s="34" t="s">
        <v>129</v>
      </c>
      <c r="C20" s="36"/>
      <c r="D20" s="36">
        <v>-1359</v>
      </c>
    </row>
    <row r="21" spans="1:4" ht="15.75" thickBot="1" x14ac:dyDescent="0.3">
      <c r="A21" s="34" t="s">
        <v>57</v>
      </c>
      <c r="B21" s="34" t="s">
        <v>130</v>
      </c>
      <c r="C21" s="36">
        <v>-386</v>
      </c>
      <c r="D21" s="36">
        <v>-3</v>
      </c>
    </row>
    <row r="22" spans="1:4" ht="15.75" thickBot="1" x14ac:dyDescent="0.3">
      <c r="A22" s="34" t="s">
        <v>59</v>
      </c>
      <c r="B22" s="34" t="s">
        <v>131</v>
      </c>
      <c r="C22" s="36"/>
      <c r="D22" s="36"/>
    </row>
    <row r="23" spans="1:4" ht="15.75" thickBot="1" x14ac:dyDescent="0.3">
      <c r="A23" s="34" t="s">
        <v>61</v>
      </c>
      <c r="B23" s="34" t="s">
        <v>132</v>
      </c>
      <c r="C23" s="36"/>
      <c r="D23" s="36"/>
    </row>
    <row r="24" spans="1:4" ht="15.75" thickBot="1" x14ac:dyDescent="0.3">
      <c r="A24" s="34" t="s">
        <v>1</v>
      </c>
      <c r="B24" s="34" t="s">
        <v>63</v>
      </c>
      <c r="C24" s="36">
        <f>SUM(C25:C27)</f>
        <v>0</v>
      </c>
      <c r="D24" s="36">
        <f>SUM(D25:D27)</f>
        <v>0</v>
      </c>
    </row>
    <row r="25" spans="1:4" ht="15.75" thickBot="1" x14ac:dyDescent="0.3">
      <c r="A25" s="34" t="s">
        <v>64</v>
      </c>
      <c r="B25" s="34" t="s">
        <v>133</v>
      </c>
      <c r="C25" s="36"/>
      <c r="D25" s="36"/>
    </row>
    <row r="26" spans="1:4" ht="15.75" thickBot="1" x14ac:dyDescent="0.3">
      <c r="A26" s="34" t="s">
        <v>66</v>
      </c>
      <c r="B26" s="34" t="s">
        <v>134</v>
      </c>
      <c r="C26" s="36"/>
      <c r="D26" s="36"/>
    </row>
    <row r="27" spans="1:4" ht="15.75" thickBot="1" x14ac:dyDescent="0.3">
      <c r="A27" s="34" t="s">
        <v>68</v>
      </c>
      <c r="B27" s="34" t="s">
        <v>135</v>
      </c>
      <c r="C27" s="36"/>
      <c r="D27" s="36"/>
    </row>
    <row r="28" spans="1:4" ht="15.75" thickBot="1" x14ac:dyDescent="0.3">
      <c r="A28" s="34" t="s">
        <v>1</v>
      </c>
      <c r="B28" s="34" t="s">
        <v>70</v>
      </c>
      <c r="C28" s="36"/>
      <c r="D28" s="36"/>
    </row>
    <row r="29" spans="1:4" ht="15.75" thickBot="1" x14ac:dyDescent="0.3">
      <c r="A29" s="34" t="s">
        <v>71</v>
      </c>
      <c r="B29" s="34" t="s">
        <v>72</v>
      </c>
      <c r="C29" s="36"/>
      <c r="D29" s="36"/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/>
      <c r="D37" s="36"/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f>SUM(C41:C42)</f>
        <v>-3</v>
      </c>
      <c r="D40" s="36">
        <f>SUM(D41:D42)</f>
        <v>0</v>
      </c>
    </row>
    <row r="41" spans="1:4" ht="15.75" thickBot="1" x14ac:dyDescent="0.3">
      <c r="A41" s="34" t="s">
        <v>88</v>
      </c>
      <c r="B41" s="34" t="s">
        <v>142</v>
      </c>
      <c r="C41" s="36">
        <v>-3</v>
      </c>
      <c r="D41" s="36"/>
    </row>
    <row r="42" spans="1:4" ht="15.75" thickBot="1" x14ac:dyDescent="0.3">
      <c r="A42" s="34" t="s">
        <v>90</v>
      </c>
      <c r="B42" s="34" t="s">
        <v>143</v>
      </c>
      <c r="C42" s="36"/>
      <c r="D42" s="36"/>
    </row>
    <row r="43" spans="1:4" ht="15.75" thickBot="1" x14ac:dyDescent="0.3">
      <c r="A43" s="37" t="s">
        <v>1</v>
      </c>
      <c r="B43" s="37" t="s">
        <v>92</v>
      </c>
      <c r="C43" s="28">
        <f>C4+C5+C6+C7+C12+C15+C19+C24+C28+C29+C30+C39+C40</f>
        <v>728</v>
      </c>
      <c r="D43" s="28">
        <f>D4+D5+D6+D7+D12+D15+D19+D24+D28+D29+D30+D39+D40</f>
        <v>276</v>
      </c>
    </row>
    <row r="44" spans="1:4" ht="15.75" thickBot="1" x14ac:dyDescent="0.3">
      <c r="A44" s="34" t="s">
        <v>1</v>
      </c>
      <c r="B44" s="34" t="s">
        <v>93</v>
      </c>
      <c r="C44" s="36">
        <f>SUM(C45:C46)</f>
        <v>0</v>
      </c>
      <c r="D44" s="36">
        <f>SUM(D45:D46)</f>
        <v>34</v>
      </c>
    </row>
    <row r="45" spans="1:4" ht="15.75" thickBot="1" x14ac:dyDescent="0.3">
      <c r="A45" s="34" t="s">
        <v>94</v>
      </c>
      <c r="B45" s="34" t="s">
        <v>144</v>
      </c>
      <c r="C45" s="36"/>
      <c r="D45" s="36"/>
    </row>
    <row r="46" spans="1:4" ht="15.75" thickBot="1" x14ac:dyDescent="0.3">
      <c r="A46" s="34" t="s">
        <v>96</v>
      </c>
      <c r="B46" s="34" t="s">
        <v>145</v>
      </c>
      <c r="C46" s="36"/>
      <c r="D46" s="36">
        <v>34</v>
      </c>
    </row>
    <row r="47" spans="1:4" ht="15.75" thickBot="1" x14ac:dyDescent="0.3">
      <c r="A47" s="34" t="s">
        <v>1</v>
      </c>
      <c r="B47" s="34" t="s">
        <v>98</v>
      </c>
      <c r="C47" s="36">
        <f>SUM(C48:C50)</f>
        <v>0</v>
      </c>
      <c r="D47" s="36">
        <f>SUM(D48:D50)</f>
        <v>0</v>
      </c>
    </row>
    <row r="48" spans="1:4" ht="45.75" thickBot="1" x14ac:dyDescent="0.3">
      <c r="A48" s="34" t="s">
        <v>99</v>
      </c>
      <c r="B48" s="34" t="s">
        <v>146</v>
      </c>
      <c r="C48" s="36"/>
      <c r="D48" s="36"/>
    </row>
    <row r="49" spans="1:4" ht="57" thickBot="1" x14ac:dyDescent="0.3">
      <c r="A49" s="34" t="s">
        <v>101</v>
      </c>
      <c r="B49" s="34" t="s">
        <v>147</v>
      </c>
      <c r="C49" s="36"/>
      <c r="D49" s="36"/>
    </row>
    <row r="50" spans="1:4" ht="15.75" thickBot="1" x14ac:dyDescent="0.3">
      <c r="A50" s="34" t="s">
        <v>103</v>
      </c>
      <c r="B50" s="34" t="s">
        <v>148</v>
      </c>
      <c r="C50" s="36"/>
      <c r="D50" s="36"/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/>
    </row>
    <row r="53" spans="1:4" ht="23.25" thickBot="1" x14ac:dyDescent="0.3">
      <c r="A53" s="34" t="s">
        <v>109</v>
      </c>
      <c r="B53" s="34" t="s">
        <v>110</v>
      </c>
      <c r="C53" s="36"/>
      <c r="D53" s="36">
        <v>6</v>
      </c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f>C44+C47+C51+C52+C53+C54</f>
        <v>0</v>
      </c>
      <c r="D55" s="28">
        <f>D44+D47+D51+D52+D53+D54</f>
        <v>40</v>
      </c>
    </row>
    <row r="56" spans="1:4" ht="15.75" thickBot="1" x14ac:dyDescent="0.3">
      <c r="A56" s="37" t="s">
        <v>1</v>
      </c>
      <c r="B56" s="37" t="s">
        <v>113</v>
      </c>
      <c r="C56" s="28">
        <f>C43+C55</f>
        <v>728</v>
      </c>
      <c r="D56" s="28">
        <f>D43+D55</f>
        <v>316</v>
      </c>
    </row>
    <row r="57" spans="1:4" ht="15.75" thickBot="1" x14ac:dyDescent="0.3">
      <c r="A57" s="34" t="s">
        <v>114</v>
      </c>
      <c r="B57" s="34" t="s">
        <v>115</v>
      </c>
      <c r="C57" s="36"/>
      <c r="D57" s="36"/>
    </row>
    <row r="58" spans="1:4" ht="23.25" thickBot="1" x14ac:dyDescent="0.3">
      <c r="A58" s="37" t="s">
        <v>1</v>
      </c>
      <c r="B58" s="37" t="s">
        <v>116</v>
      </c>
      <c r="C58" s="28">
        <f>C56+C57</f>
        <v>728</v>
      </c>
      <c r="D58" s="28">
        <f>D56+D57</f>
        <v>316</v>
      </c>
    </row>
    <row r="59" spans="1:4" ht="15.75" thickBot="1" x14ac:dyDescent="0.3">
      <c r="A59" s="30"/>
      <c r="B59" s="30" t="s">
        <v>117</v>
      </c>
      <c r="C59" s="33">
        <f>C60</f>
        <v>0</v>
      </c>
      <c r="D59" s="33">
        <f>D60</f>
        <v>-79</v>
      </c>
    </row>
    <row r="60" spans="1:4" ht="15.75" thickBot="1" x14ac:dyDescent="0.3">
      <c r="A60" s="34" t="s">
        <v>1</v>
      </c>
      <c r="B60" s="34" t="s">
        <v>118</v>
      </c>
      <c r="C60" s="36"/>
      <c r="D60" s="36">
        <v>-79</v>
      </c>
    </row>
    <row r="61" spans="1:4" ht="15.75" thickBot="1" x14ac:dyDescent="0.3">
      <c r="A61" s="34" t="s">
        <v>1</v>
      </c>
      <c r="B61" s="34" t="s">
        <v>119</v>
      </c>
      <c r="C61" s="36">
        <f>C58+C60</f>
        <v>728</v>
      </c>
      <c r="D61" s="36">
        <f>D58+D60</f>
        <v>237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224</v>
      </c>
      <c r="D2" s="30" t="s">
        <v>225</v>
      </c>
    </row>
    <row r="3" spans="1:4" ht="15.75" thickBot="1" x14ac:dyDescent="0.3">
      <c r="A3" s="30"/>
      <c r="B3" s="30" t="s">
        <v>26</v>
      </c>
      <c r="C3" s="33">
        <f>C58</f>
        <v>249</v>
      </c>
      <c r="D3" s="33">
        <f>D58</f>
        <v>50168</v>
      </c>
    </row>
    <row r="4" spans="1:4" ht="23.25" thickBot="1" x14ac:dyDescent="0.3">
      <c r="A4" s="34" t="s">
        <v>27</v>
      </c>
      <c r="B4" s="34" t="s">
        <v>28</v>
      </c>
      <c r="C4" s="36">
        <v>1964</v>
      </c>
      <c r="D4" s="36">
        <v>67425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0</v>
      </c>
      <c r="D7" s="36">
        <f>SUM(D8:D11)</f>
        <v>0</v>
      </c>
    </row>
    <row r="8" spans="1:4" ht="15.75" thickBot="1" x14ac:dyDescent="0.3">
      <c r="A8" s="34" t="s">
        <v>34</v>
      </c>
      <c r="B8" s="34" t="s">
        <v>120</v>
      </c>
      <c r="C8" s="36"/>
      <c r="D8" s="36"/>
    </row>
    <row r="9" spans="1:4" ht="34.5" thickBot="1" x14ac:dyDescent="0.3">
      <c r="A9" s="34" t="s">
        <v>36</v>
      </c>
      <c r="B9" s="34" t="s">
        <v>121</v>
      </c>
      <c r="C9" s="36"/>
      <c r="D9" s="36"/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450</v>
      </c>
      <c r="D12" s="36">
        <f>SUM(D13:D14)</f>
        <v>2074</v>
      </c>
    </row>
    <row r="13" spans="1:4" ht="15.75" thickBot="1" x14ac:dyDescent="0.3">
      <c r="A13" s="34" t="s">
        <v>43</v>
      </c>
      <c r="B13" s="34" t="s">
        <v>124</v>
      </c>
      <c r="C13" s="36">
        <v>450</v>
      </c>
      <c r="D13" s="36">
        <v>1821</v>
      </c>
    </row>
    <row r="14" spans="1:4" ht="15.75" thickBot="1" x14ac:dyDescent="0.3">
      <c r="A14" s="34" t="s">
        <v>45</v>
      </c>
      <c r="B14" s="34" t="s">
        <v>125</v>
      </c>
      <c r="C14" s="36"/>
      <c r="D14" s="36">
        <v>253</v>
      </c>
    </row>
    <row r="15" spans="1:4" ht="15.75" thickBot="1" x14ac:dyDescent="0.3">
      <c r="A15" s="34" t="s">
        <v>1</v>
      </c>
      <c r="B15" s="34" t="s">
        <v>47</v>
      </c>
      <c r="C15" s="36">
        <f>SUM(C16:C18)</f>
        <v>-802</v>
      </c>
      <c r="D15" s="36">
        <f>SUM(D16:D18)</f>
        <v>-2723</v>
      </c>
    </row>
    <row r="16" spans="1:4" ht="15.75" thickBot="1" x14ac:dyDescent="0.3">
      <c r="A16" s="34" t="s">
        <v>48</v>
      </c>
      <c r="B16" s="34" t="s">
        <v>126</v>
      </c>
      <c r="C16" s="36">
        <v>-615</v>
      </c>
      <c r="D16" s="36">
        <v>-2076</v>
      </c>
    </row>
    <row r="17" spans="1:4" ht="15.75" thickBot="1" x14ac:dyDescent="0.3">
      <c r="A17" s="34" t="s">
        <v>50</v>
      </c>
      <c r="B17" s="34" t="s">
        <v>127</v>
      </c>
      <c r="C17" s="36">
        <v>-187</v>
      </c>
      <c r="D17" s="36">
        <v>-647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-398</v>
      </c>
      <c r="D19" s="36">
        <f>SUM(D20:D23)</f>
        <v>-1887</v>
      </c>
    </row>
    <row r="20" spans="1:4" ht="34.5" thickBot="1" x14ac:dyDescent="0.3">
      <c r="A20" s="34" t="s">
        <v>55</v>
      </c>
      <c r="B20" s="34" t="s">
        <v>129</v>
      </c>
      <c r="C20" s="36">
        <v>-202</v>
      </c>
      <c r="D20" s="36">
        <v>-1044</v>
      </c>
    </row>
    <row r="21" spans="1:4" ht="15.75" thickBot="1" x14ac:dyDescent="0.3">
      <c r="A21" s="34" t="s">
        <v>57</v>
      </c>
      <c r="B21" s="34" t="s">
        <v>130</v>
      </c>
      <c r="C21" s="36">
        <v>-167</v>
      </c>
      <c r="D21" s="36">
        <v>-845</v>
      </c>
    </row>
    <row r="22" spans="1:4" ht="15.75" thickBot="1" x14ac:dyDescent="0.3">
      <c r="A22" s="34" t="s">
        <v>59</v>
      </c>
      <c r="B22" s="34" t="s">
        <v>131</v>
      </c>
      <c r="C22" s="36"/>
      <c r="D22" s="36"/>
    </row>
    <row r="23" spans="1:4" ht="15.75" thickBot="1" x14ac:dyDescent="0.3">
      <c r="A23" s="34" t="s">
        <v>61</v>
      </c>
      <c r="B23" s="34" t="s">
        <v>132</v>
      </c>
      <c r="C23" s="36">
        <v>-29</v>
      </c>
      <c r="D23" s="36">
        <v>2</v>
      </c>
    </row>
    <row r="24" spans="1:4" ht="15.75" thickBot="1" x14ac:dyDescent="0.3">
      <c r="A24" s="34" t="s">
        <v>1</v>
      </c>
      <c r="B24" s="34" t="s">
        <v>63</v>
      </c>
      <c r="C24" s="36">
        <f>SUM(C25:C27)</f>
        <v>-383</v>
      </c>
      <c r="D24" s="36">
        <f>SUM(D25:D27)</f>
        <v>-1548</v>
      </c>
    </row>
    <row r="25" spans="1:4" ht="15.75" thickBot="1" x14ac:dyDescent="0.3">
      <c r="A25" s="34" t="s">
        <v>64</v>
      </c>
      <c r="B25" s="34" t="s">
        <v>133</v>
      </c>
      <c r="C25" s="36"/>
      <c r="D25" s="36"/>
    </row>
    <row r="26" spans="1:4" ht="15.75" thickBot="1" x14ac:dyDescent="0.3">
      <c r="A26" s="34" t="s">
        <v>66</v>
      </c>
      <c r="B26" s="34" t="s">
        <v>134</v>
      </c>
      <c r="C26" s="36">
        <v>-7</v>
      </c>
      <c r="D26" s="36">
        <v>-28</v>
      </c>
    </row>
    <row r="27" spans="1:4" ht="15.75" thickBot="1" x14ac:dyDescent="0.3">
      <c r="A27" s="34" t="s">
        <v>68</v>
      </c>
      <c r="B27" s="34" t="s">
        <v>135</v>
      </c>
      <c r="C27" s="36">
        <v>-376</v>
      </c>
      <c r="D27" s="36">
        <v>-1520</v>
      </c>
    </row>
    <row r="28" spans="1:4" ht="15.75" thickBot="1" x14ac:dyDescent="0.3">
      <c r="A28" s="34" t="s">
        <v>1</v>
      </c>
      <c r="B28" s="34" t="s">
        <v>70</v>
      </c>
      <c r="C28" s="36"/>
      <c r="D28" s="36">
        <v>31</v>
      </c>
    </row>
    <row r="29" spans="1:4" ht="15.75" thickBot="1" x14ac:dyDescent="0.3">
      <c r="A29" s="34" t="s">
        <v>71</v>
      </c>
      <c r="B29" s="34" t="s">
        <v>72</v>
      </c>
      <c r="C29" s="36"/>
      <c r="D29" s="36">
        <v>1444</v>
      </c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6" ht="15.75" thickBot="1" x14ac:dyDescent="0.3">
      <c r="A33" s="34" t="s">
        <v>77</v>
      </c>
      <c r="B33" s="34" t="s">
        <v>138</v>
      </c>
      <c r="C33" s="36"/>
      <c r="D33" s="36"/>
    </row>
    <row r="34" spans="1:6" ht="15.75" thickBot="1" x14ac:dyDescent="0.3">
      <c r="A34" s="34" t="s">
        <v>79</v>
      </c>
      <c r="B34" s="34" t="s">
        <v>139</v>
      </c>
      <c r="C34" s="36"/>
      <c r="D34" s="36"/>
    </row>
    <row r="35" spans="1:6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6" ht="15.75" thickBot="1" x14ac:dyDescent="0.3">
      <c r="A36" s="34" t="s">
        <v>82</v>
      </c>
      <c r="B36" s="34" t="s">
        <v>137</v>
      </c>
      <c r="C36" s="36"/>
      <c r="D36" s="36"/>
    </row>
    <row r="37" spans="1:6" ht="15.75" thickBot="1" x14ac:dyDescent="0.3">
      <c r="A37" s="34" t="s">
        <v>83</v>
      </c>
      <c r="B37" s="34" t="s">
        <v>138</v>
      </c>
      <c r="C37" s="36"/>
      <c r="D37" s="36"/>
    </row>
    <row r="38" spans="1:6" ht="15.75" thickBot="1" x14ac:dyDescent="0.3">
      <c r="A38" s="34" t="s">
        <v>84</v>
      </c>
      <c r="B38" s="34" t="s">
        <v>139</v>
      </c>
      <c r="C38" s="36"/>
      <c r="D38" s="36"/>
    </row>
    <row r="39" spans="1:6" ht="15.75" thickBot="1" x14ac:dyDescent="0.3">
      <c r="A39" s="34" t="s">
        <v>141</v>
      </c>
      <c r="B39" s="34" t="s">
        <v>86</v>
      </c>
      <c r="C39" s="36"/>
      <c r="D39" s="36"/>
    </row>
    <row r="40" spans="1:6" ht="15.75" thickBot="1" x14ac:dyDescent="0.3">
      <c r="A40" s="34" t="s">
        <v>141</v>
      </c>
      <c r="B40" s="34" t="s">
        <v>87</v>
      </c>
      <c r="C40" s="36">
        <f>SUM(C41:C42)</f>
        <v>2</v>
      </c>
      <c r="D40" s="36">
        <f>SUM(D41:D42)</f>
        <v>-11663</v>
      </c>
    </row>
    <row r="41" spans="1:6" ht="15.75" thickBot="1" x14ac:dyDescent="0.3">
      <c r="A41" s="34" t="s">
        <v>88</v>
      </c>
      <c r="B41" s="34" t="s">
        <v>142</v>
      </c>
      <c r="C41" s="36"/>
      <c r="D41" s="36">
        <v>-11670</v>
      </c>
    </row>
    <row r="42" spans="1:6" ht="15.75" thickBot="1" x14ac:dyDescent="0.3">
      <c r="A42" s="34" t="s">
        <v>90</v>
      </c>
      <c r="B42" s="34" t="s">
        <v>143</v>
      </c>
      <c r="C42" s="36">
        <v>2</v>
      </c>
      <c r="D42" s="36">
        <v>7</v>
      </c>
    </row>
    <row r="43" spans="1:6" ht="15.75" thickBot="1" x14ac:dyDescent="0.3">
      <c r="A43" s="37" t="s">
        <v>1</v>
      </c>
      <c r="B43" s="37" t="s">
        <v>92</v>
      </c>
      <c r="C43" s="28">
        <f>C4+C5+C6+C7+C12+C15+C19+C24+C28+C29+C30+C39+C40</f>
        <v>833</v>
      </c>
      <c r="D43" s="28">
        <f>D4+D5+D6+D7+D12+D15+D19+D24+D28+D29+D30+D39+D40</f>
        <v>53153</v>
      </c>
      <c r="F43" s="39"/>
    </row>
    <row r="44" spans="1:6" ht="15.75" thickBot="1" x14ac:dyDescent="0.3">
      <c r="A44" s="34" t="s">
        <v>1</v>
      </c>
      <c r="B44" s="34" t="s">
        <v>93</v>
      </c>
      <c r="C44" s="36">
        <f>SUM(C45:C46)</f>
        <v>218</v>
      </c>
      <c r="D44" s="36">
        <f>SUM(D45:D46)</f>
        <v>629</v>
      </c>
    </row>
    <row r="45" spans="1:6" ht="15.75" thickBot="1" x14ac:dyDescent="0.3">
      <c r="A45" s="34" t="s">
        <v>94</v>
      </c>
      <c r="B45" s="34" t="s">
        <v>144</v>
      </c>
      <c r="C45" s="36"/>
      <c r="D45" s="36"/>
    </row>
    <row r="46" spans="1:6" ht="15.75" thickBot="1" x14ac:dyDescent="0.3">
      <c r="A46" s="34" t="s">
        <v>96</v>
      </c>
      <c r="B46" s="34" t="s">
        <v>145</v>
      </c>
      <c r="C46" s="36">
        <v>218</v>
      </c>
      <c r="D46" s="36">
        <v>629</v>
      </c>
    </row>
    <row r="47" spans="1:6" ht="15.75" thickBot="1" x14ac:dyDescent="0.3">
      <c r="A47" s="34" t="s">
        <v>1</v>
      </c>
      <c r="B47" s="34" t="s">
        <v>98</v>
      </c>
      <c r="C47" s="36">
        <f>SUM(C48:C50)</f>
        <v>-796</v>
      </c>
      <c r="D47" s="36">
        <f>SUM(D48:D50)</f>
        <v>-3434</v>
      </c>
    </row>
    <row r="48" spans="1:6" ht="45.75" thickBot="1" x14ac:dyDescent="0.3">
      <c r="A48" s="34" t="s">
        <v>99</v>
      </c>
      <c r="B48" s="34" t="s">
        <v>146</v>
      </c>
      <c r="C48" s="36"/>
      <c r="D48" s="36"/>
    </row>
    <row r="49" spans="1:4" ht="57" thickBot="1" x14ac:dyDescent="0.3">
      <c r="A49" s="34" t="s">
        <v>101</v>
      </c>
      <c r="B49" s="34" t="s">
        <v>147</v>
      </c>
      <c r="C49" s="36">
        <v>-796</v>
      </c>
      <c r="D49" s="36">
        <v>-3431</v>
      </c>
    </row>
    <row r="50" spans="1:4" ht="15.75" thickBot="1" x14ac:dyDescent="0.3">
      <c r="A50" s="34" t="s">
        <v>103</v>
      </c>
      <c r="B50" s="34" t="s">
        <v>148</v>
      </c>
      <c r="C50" s="36"/>
      <c r="D50" s="36">
        <v>-3</v>
      </c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/>
      <c r="D52" s="36"/>
    </row>
    <row r="53" spans="1:4" ht="23.25" thickBot="1" x14ac:dyDescent="0.3">
      <c r="A53" s="34" t="s">
        <v>109</v>
      </c>
      <c r="B53" s="34" t="s">
        <v>110</v>
      </c>
      <c r="C53" s="36"/>
      <c r="D53" s="36"/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f>C44+C47+C51+C52+C53+C54</f>
        <v>-578</v>
      </c>
      <c r="D55" s="28">
        <f>D44+D47+D51+D52+D53+D54</f>
        <v>-2805</v>
      </c>
    </row>
    <row r="56" spans="1:4" ht="15.75" thickBot="1" x14ac:dyDescent="0.3">
      <c r="A56" s="37" t="s">
        <v>1</v>
      </c>
      <c r="B56" s="37" t="s">
        <v>113</v>
      </c>
      <c r="C56" s="28">
        <f>C43+C55</f>
        <v>255</v>
      </c>
      <c r="D56" s="28">
        <f>D43+D55</f>
        <v>50348</v>
      </c>
    </row>
    <row r="57" spans="1:4" ht="15.75" thickBot="1" x14ac:dyDescent="0.3">
      <c r="A57" s="34" t="s">
        <v>114</v>
      </c>
      <c r="B57" s="34" t="s">
        <v>115</v>
      </c>
      <c r="C57" s="36">
        <v>-6</v>
      </c>
      <c r="D57" s="36">
        <v>-180</v>
      </c>
    </row>
    <row r="58" spans="1:4" ht="23.25" thickBot="1" x14ac:dyDescent="0.3">
      <c r="A58" s="37" t="s">
        <v>1</v>
      </c>
      <c r="B58" s="37" t="s">
        <v>116</v>
      </c>
      <c r="C58" s="28">
        <f>C56+C57</f>
        <v>249</v>
      </c>
      <c r="D58" s="28">
        <f>D56+D57</f>
        <v>50168</v>
      </c>
    </row>
    <row r="59" spans="1:4" ht="15.75" thickBot="1" x14ac:dyDescent="0.3">
      <c r="A59" s="30"/>
      <c r="B59" s="30" t="s">
        <v>117</v>
      </c>
      <c r="C59" s="33">
        <f>C60</f>
        <v>0</v>
      </c>
      <c r="D59" s="33">
        <f>D60</f>
        <v>0</v>
      </c>
    </row>
    <row r="60" spans="1:4" ht="15.75" thickBot="1" x14ac:dyDescent="0.3">
      <c r="A60" s="34" t="s">
        <v>1</v>
      </c>
      <c r="B60" s="34" t="s">
        <v>118</v>
      </c>
      <c r="C60" s="36"/>
      <c r="D60" s="36"/>
    </row>
    <row r="61" spans="1:4" ht="15.75" thickBot="1" x14ac:dyDescent="0.3">
      <c r="A61" s="34" t="s">
        <v>1</v>
      </c>
      <c r="B61" s="34" t="s">
        <v>119</v>
      </c>
      <c r="C61" s="36">
        <f>C58+C60</f>
        <v>249</v>
      </c>
      <c r="D61" s="36">
        <f>D58+D60</f>
        <v>50168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20.85546875" customWidth="1"/>
    <col min="4" max="4" width="19.7109375" customWidth="1"/>
    <col min="5" max="5" width="12.7109375" bestFit="1" customWidth="1"/>
    <col min="6" max="6" width="14.140625" bestFit="1" customWidth="1"/>
    <col min="7" max="7" width="15.140625" bestFit="1" customWidth="1"/>
  </cols>
  <sheetData>
    <row r="1" spans="1:6" ht="20.100000000000001" customHeight="1" thickBot="1" x14ac:dyDescent="0.3">
      <c r="A1" s="60" t="s">
        <v>21</v>
      </c>
      <c r="B1" s="60"/>
      <c r="C1" s="60"/>
      <c r="D1" s="60"/>
    </row>
    <row r="2" spans="1:6" ht="20.25" thickBot="1" x14ac:dyDescent="0.3">
      <c r="A2" s="30"/>
      <c r="B2" s="31" t="s">
        <v>17</v>
      </c>
      <c r="C2" s="38" t="s">
        <v>226</v>
      </c>
      <c r="D2" s="38" t="s">
        <v>227</v>
      </c>
    </row>
    <row r="3" spans="1:6" ht="15.75" thickBot="1" x14ac:dyDescent="0.3">
      <c r="A3" s="30"/>
      <c r="B3" s="30" t="s">
        <v>26</v>
      </c>
      <c r="C3" s="33">
        <f>C58</f>
        <v>15366</v>
      </c>
      <c r="D3" s="33">
        <f>D58</f>
        <v>159578</v>
      </c>
    </row>
    <row r="4" spans="1:6" ht="23.25" thickBot="1" x14ac:dyDescent="0.3">
      <c r="A4" s="34" t="s">
        <v>27</v>
      </c>
      <c r="B4" s="34" t="s">
        <v>28</v>
      </c>
      <c r="C4" s="36">
        <v>200366</v>
      </c>
      <c r="D4" s="36">
        <v>934285</v>
      </c>
      <c r="F4" s="39"/>
    </row>
    <row r="5" spans="1:6" ht="15.75" thickBot="1" x14ac:dyDescent="0.3">
      <c r="A5" s="34" t="s">
        <v>29</v>
      </c>
      <c r="B5" s="34" t="s">
        <v>30</v>
      </c>
      <c r="C5" s="36"/>
      <c r="D5" s="36"/>
    </row>
    <row r="6" spans="1:6" ht="15.75" thickBot="1" x14ac:dyDescent="0.3">
      <c r="A6" s="34" t="s">
        <v>31</v>
      </c>
      <c r="B6" s="34" t="s">
        <v>32</v>
      </c>
      <c r="C6" s="36">
        <v>5523</v>
      </c>
      <c r="D6" s="36">
        <v>44727</v>
      </c>
      <c r="F6" s="39"/>
    </row>
    <row r="7" spans="1:6" ht="15.75" thickBot="1" x14ac:dyDescent="0.3">
      <c r="A7" s="34" t="s">
        <v>1</v>
      </c>
      <c r="B7" s="34" t="s">
        <v>33</v>
      </c>
      <c r="C7" s="36">
        <f>SUM(C8:C11)</f>
        <v>-73713</v>
      </c>
      <c r="D7" s="36">
        <f>SUM(D8:D11)</f>
        <v>-297980</v>
      </c>
      <c r="F7" s="39"/>
    </row>
    <row r="8" spans="1:6" ht="15.75" customHeight="1" thickBot="1" x14ac:dyDescent="0.3">
      <c r="A8" s="34" t="s">
        <v>34</v>
      </c>
      <c r="B8" s="34" t="s">
        <v>120</v>
      </c>
      <c r="C8" s="36">
        <v>-5141</v>
      </c>
      <c r="D8" s="36">
        <v>-41691</v>
      </c>
      <c r="F8" s="40"/>
    </row>
    <row r="9" spans="1:6" ht="34.5" thickBot="1" x14ac:dyDescent="0.3">
      <c r="A9" s="34" t="s">
        <v>36</v>
      </c>
      <c r="B9" s="34" t="s">
        <v>121</v>
      </c>
      <c r="C9" s="36">
        <v>-30423</v>
      </c>
      <c r="D9" s="36">
        <v>-100356</v>
      </c>
      <c r="E9" s="39"/>
      <c r="F9" s="40"/>
    </row>
    <row r="10" spans="1:6" ht="15.75" thickBot="1" x14ac:dyDescent="0.3">
      <c r="A10" s="34" t="s">
        <v>38</v>
      </c>
      <c r="B10" s="34" t="s">
        <v>122</v>
      </c>
      <c r="C10" s="36">
        <v>-38149</v>
      </c>
      <c r="D10" s="36">
        <v>-155778</v>
      </c>
      <c r="F10" s="40"/>
    </row>
    <row r="11" spans="1:6" ht="23.25" thickBot="1" x14ac:dyDescent="0.3">
      <c r="A11" s="34" t="s">
        <v>40</v>
      </c>
      <c r="B11" s="34" t="s">
        <v>123</v>
      </c>
      <c r="C11" s="36"/>
      <c r="D11" s="36">
        <v>-155</v>
      </c>
      <c r="F11" s="41"/>
    </row>
    <row r="12" spans="1:6" ht="15.75" thickBot="1" x14ac:dyDescent="0.3">
      <c r="A12" s="34" t="s">
        <v>1</v>
      </c>
      <c r="B12" s="34" t="s">
        <v>42</v>
      </c>
      <c r="C12" s="36">
        <f>SUM(C13:C14)</f>
        <v>14394</v>
      </c>
      <c r="D12" s="36">
        <f>SUM(D13:D14)</f>
        <v>42497</v>
      </c>
    </row>
    <row r="13" spans="1:6" ht="15.75" thickBot="1" x14ac:dyDescent="0.3">
      <c r="A13" s="34" t="s">
        <v>43</v>
      </c>
      <c r="B13" s="34" t="s">
        <v>124</v>
      </c>
      <c r="C13" s="36">
        <v>14389</v>
      </c>
      <c r="D13" s="36">
        <v>42060</v>
      </c>
    </row>
    <row r="14" spans="1:6" ht="15.75" thickBot="1" x14ac:dyDescent="0.3">
      <c r="A14" s="34" t="s">
        <v>45</v>
      </c>
      <c r="B14" s="34" t="s">
        <v>125</v>
      </c>
      <c r="C14" s="36">
        <v>5</v>
      </c>
      <c r="D14" s="36">
        <v>437</v>
      </c>
    </row>
    <row r="15" spans="1:6" ht="15.75" thickBot="1" x14ac:dyDescent="0.3">
      <c r="A15" s="34" t="s">
        <v>1</v>
      </c>
      <c r="B15" s="34" t="s">
        <v>47</v>
      </c>
      <c r="C15" s="36">
        <f>SUM(C16:C18)</f>
        <v>-50992</v>
      </c>
      <c r="D15" s="36">
        <f>SUM(D16:D18)</f>
        <v>-201295</v>
      </c>
      <c r="F15" s="39"/>
    </row>
    <row r="16" spans="1:6" ht="15.75" thickBot="1" x14ac:dyDescent="0.3">
      <c r="A16" s="34" t="s">
        <v>48</v>
      </c>
      <c r="B16" s="34" t="s">
        <v>126</v>
      </c>
      <c r="C16" s="36">
        <v>-37292</v>
      </c>
      <c r="D16" s="36">
        <v>-147576</v>
      </c>
      <c r="F16" s="39"/>
    </row>
    <row r="17" spans="1:7" ht="15.75" thickBot="1" x14ac:dyDescent="0.3">
      <c r="A17" s="34" t="s">
        <v>50</v>
      </c>
      <c r="B17" s="34" t="s">
        <v>127</v>
      </c>
      <c r="C17" s="36">
        <v>-13580</v>
      </c>
      <c r="D17" s="36">
        <v>-52114</v>
      </c>
      <c r="F17" s="39"/>
    </row>
    <row r="18" spans="1:7" ht="15.75" thickBot="1" x14ac:dyDescent="0.3">
      <c r="A18" s="34" t="s">
        <v>52</v>
      </c>
      <c r="B18" s="34" t="s">
        <v>128</v>
      </c>
      <c r="C18" s="36">
        <v>-120</v>
      </c>
      <c r="D18" s="36">
        <v>-1605</v>
      </c>
    </row>
    <row r="19" spans="1:7" ht="15.75" thickBot="1" x14ac:dyDescent="0.3">
      <c r="A19" s="34" t="s">
        <v>1</v>
      </c>
      <c r="B19" s="34" t="s">
        <v>54</v>
      </c>
      <c r="C19" s="36">
        <f>SUM(C20:C23)</f>
        <v>-61250</v>
      </c>
      <c r="D19" s="36">
        <f>SUM(D20:D23)</f>
        <v>-257213</v>
      </c>
    </row>
    <row r="20" spans="1:7" ht="34.5" thickBot="1" x14ac:dyDescent="0.3">
      <c r="A20" s="34" t="s">
        <v>55</v>
      </c>
      <c r="B20" s="34" t="s">
        <v>129</v>
      </c>
      <c r="C20" s="36">
        <v>-29086</v>
      </c>
      <c r="D20" s="36">
        <v>-139538</v>
      </c>
      <c r="F20" s="40"/>
      <c r="G20" s="40"/>
    </row>
    <row r="21" spans="1:7" ht="15.75" thickBot="1" x14ac:dyDescent="0.3">
      <c r="A21" s="34" t="s">
        <v>57</v>
      </c>
      <c r="B21" s="34" t="s">
        <v>130</v>
      </c>
      <c r="C21" s="36">
        <v>-6698</v>
      </c>
      <c r="D21" s="36">
        <v>-26937</v>
      </c>
      <c r="F21" s="40"/>
      <c r="G21" s="40"/>
    </row>
    <row r="22" spans="1:7" ht="15.75" customHeight="1" thickBot="1" x14ac:dyDescent="0.3">
      <c r="A22" s="34" t="s">
        <v>59</v>
      </c>
      <c r="B22" s="34" t="s">
        <v>131</v>
      </c>
      <c r="C22" s="36">
        <v>-20829</v>
      </c>
      <c r="D22" s="36">
        <v>-74263</v>
      </c>
      <c r="F22" s="40"/>
      <c r="G22" s="40"/>
    </row>
    <row r="23" spans="1:7" ht="15.75" thickBot="1" x14ac:dyDescent="0.3">
      <c r="A23" s="34" t="s">
        <v>61</v>
      </c>
      <c r="B23" s="34" t="s">
        <v>132</v>
      </c>
      <c r="C23" s="36">
        <v>-4637</v>
      </c>
      <c r="D23" s="36">
        <v>-16475</v>
      </c>
      <c r="F23" s="40"/>
    </row>
    <row r="24" spans="1:7" ht="15.75" thickBot="1" x14ac:dyDescent="0.3">
      <c r="A24" s="34" t="s">
        <v>1</v>
      </c>
      <c r="B24" s="34" t="s">
        <v>63</v>
      </c>
      <c r="C24" s="36">
        <f>SUM(C25:C27)</f>
        <v>-32066</v>
      </c>
      <c r="D24" s="36">
        <f>SUM(D25:D27)</f>
        <v>-127029</v>
      </c>
      <c r="F24" s="40"/>
    </row>
    <row r="25" spans="1:7" ht="15.75" thickBot="1" x14ac:dyDescent="0.3">
      <c r="A25" s="34" t="s">
        <v>64</v>
      </c>
      <c r="B25" s="34" t="s">
        <v>133</v>
      </c>
      <c r="C25" s="36">
        <v>-31955</v>
      </c>
      <c r="D25" s="36">
        <v>-126527</v>
      </c>
      <c r="G25" s="40"/>
    </row>
    <row r="26" spans="1:7" ht="15.75" thickBot="1" x14ac:dyDescent="0.3">
      <c r="A26" s="34" t="s">
        <v>66</v>
      </c>
      <c r="B26" s="34" t="s">
        <v>134</v>
      </c>
      <c r="C26" s="36">
        <v>-5</v>
      </c>
      <c r="D26" s="36">
        <v>-46</v>
      </c>
      <c r="G26" s="40"/>
    </row>
    <row r="27" spans="1:7" ht="15.75" thickBot="1" x14ac:dyDescent="0.3">
      <c r="A27" s="34" t="s">
        <v>68</v>
      </c>
      <c r="B27" s="34" t="s">
        <v>135</v>
      </c>
      <c r="C27" s="36">
        <v>-106</v>
      </c>
      <c r="D27" s="36">
        <v>-456</v>
      </c>
      <c r="G27" s="40"/>
    </row>
    <row r="28" spans="1:7" ht="15.75" thickBot="1" x14ac:dyDescent="0.3">
      <c r="A28" s="34" t="s">
        <v>1</v>
      </c>
      <c r="B28" s="34" t="s">
        <v>70</v>
      </c>
      <c r="C28" s="36">
        <v>4881</v>
      </c>
      <c r="D28" s="36">
        <v>20113</v>
      </c>
      <c r="G28" s="40"/>
    </row>
    <row r="29" spans="1:7" ht="15.75" thickBot="1" x14ac:dyDescent="0.3">
      <c r="A29" s="34" t="s">
        <v>71</v>
      </c>
      <c r="B29" s="34" t="s">
        <v>72</v>
      </c>
      <c r="C29" s="36">
        <v>140</v>
      </c>
      <c r="D29" s="36">
        <v>1668</v>
      </c>
    </row>
    <row r="30" spans="1:7" ht="15.75" thickBot="1" x14ac:dyDescent="0.3">
      <c r="A30" s="34" t="s">
        <v>1</v>
      </c>
      <c r="B30" s="34" t="s">
        <v>73</v>
      </c>
      <c r="C30" s="36">
        <f>C31+C35</f>
        <v>6248</v>
      </c>
      <c r="D30" s="36">
        <f>D31+D35</f>
        <v>-11548</v>
      </c>
    </row>
    <row r="31" spans="1:7" ht="15.75" thickBot="1" x14ac:dyDescent="0.3">
      <c r="A31" s="34" t="s">
        <v>1</v>
      </c>
      <c r="B31" s="34" t="s">
        <v>136</v>
      </c>
      <c r="C31" s="36"/>
      <c r="D31" s="36">
        <f>SUM(D32:D34)</f>
        <v>-4297</v>
      </c>
    </row>
    <row r="32" spans="1:7" ht="15.75" thickBot="1" x14ac:dyDescent="0.3">
      <c r="A32" s="34" t="s">
        <v>75</v>
      </c>
      <c r="B32" s="34" t="s">
        <v>137</v>
      </c>
      <c r="C32" s="36"/>
      <c r="D32" s="36">
        <v>-4297</v>
      </c>
    </row>
    <row r="33" spans="1:7" ht="15.75" thickBot="1" x14ac:dyDescent="0.3">
      <c r="A33" s="34" t="s">
        <v>77</v>
      </c>
      <c r="B33" s="34" t="s">
        <v>138</v>
      </c>
      <c r="C33" s="36"/>
      <c r="D33" s="36"/>
    </row>
    <row r="34" spans="1:7" ht="15.75" thickBot="1" x14ac:dyDescent="0.3">
      <c r="A34" s="34" t="s">
        <v>79</v>
      </c>
      <c r="B34" s="34" t="s">
        <v>139</v>
      </c>
      <c r="C34" s="36"/>
      <c r="D34" s="36"/>
    </row>
    <row r="35" spans="1:7" ht="15.75" thickBot="1" x14ac:dyDescent="0.3">
      <c r="A35" s="34" t="s">
        <v>1</v>
      </c>
      <c r="B35" s="34" t="s">
        <v>140</v>
      </c>
      <c r="C35" s="36">
        <f>SUM(C36:C38)</f>
        <v>6248</v>
      </c>
      <c r="D35" s="36">
        <f>SUM(D36:D38)</f>
        <v>-7251</v>
      </c>
    </row>
    <row r="36" spans="1:7" ht="15.75" thickBot="1" x14ac:dyDescent="0.3">
      <c r="A36" s="34" t="s">
        <v>82</v>
      </c>
      <c r="B36" s="34" t="s">
        <v>137</v>
      </c>
      <c r="C36" s="36">
        <v>-3</v>
      </c>
      <c r="D36" s="36">
        <v>-7677</v>
      </c>
      <c r="F36" s="40"/>
    </row>
    <row r="37" spans="1:7" ht="15.75" thickBot="1" x14ac:dyDescent="0.3">
      <c r="A37" s="34" t="s">
        <v>83</v>
      </c>
      <c r="B37" s="34" t="s">
        <v>138</v>
      </c>
      <c r="C37" s="36"/>
      <c r="D37" s="36"/>
    </row>
    <row r="38" spans="1:7" ht="15.75" thickBot="1" x14ac:dyDescent="0.3">
      <c r="A38" s="34" t="s">
        <v>84</v>
      </c>
      <c r="B38" s="34" t="s">
        <v>139</v>
      </c>
      <c r="C38" s="36">
        <v>6251</v>
      </c>
      <c r="D38" s="36">
        <v>426</v>
      </c>
    </row>
    <row r="39" spans="1:7" ht="15.75" thickBot="1" x14ac:dyDescent="0.3">
      <c r="A39" s="34" t="s">
        <v>141</v>
      </c>
      <c r="B39" s="34" t="s">
        <v>86</v>
      </c>
      <c r="C39" s="36"/>
      <c r="D39" s="36"/>
    </row>
    <row r="40" spans="1:7" ht="15.75" thickBot="1" x14ac:dyDescent="0.3">
      <c r="A40" s="34" t="s">
        <v>141</v>
      </c>
      <c r="B40" s="34" t="s">
        <v>87</v>
      </c>
      <c r="C40" s="36"/>
      <c r="D40" s="36"/>
    </row>
    <row r="41" spans="1:7" ht="15.75" thickBot="1" x14ac:dyDescent="0.3">
      <c r="A41" s="34" t="s">
        <v>88</v>
      </c>
      <c r="B41" s="34" t="s">
        <v>142</v>
      </c>
      <c r="C41" s="36"/>
      <c r="D41" s="36"/>
    </row>
    <row r="42" spans="1:7" ht="15.75" thickBot="1" x14ac:dyDescent="0.3">
      <c r="A42" s="34" t="s">
        <v>90</v>
      </c>
      <c r="B42" s="34" t="s">
        <v>143</v>
      </c>
      <c r="C42" s="36"/>
      <c r="D42" s="36"/>
    </row>
    <row r="43" spans="1:7" ht="15.75" thickBot="1" x14ac:dyDescent="0.3">
      <c r="A43" s="37" t="s">
        <v>1</v>
      </c>
      <c r="B43" s="37" t="s">
        <v>92</v>
      </c>
      <c r="C43" s="28">
        <f>C4+C5+C6+C7+C12+C15+C19+C24+C28+C29+C30+C39+C40</f>
        <v>13531</v>
      </c>
      <c r="D43" s="28">
        <f>D4+D5+D6+D7+D12+D15+D19+D24+D28+D29+D30+D39+D40</f>
        <v>148225</v>
      </c>
    </row>
    <row r="44" spans="1:7" ht="15.75" thickBot="1" x14ac:dyDescent="0.3">
      <c r="A44" s="34" t="s">
        <v>1</v>
      </c>
      <c r="B44" s="34" t="s">
        <v>93</v>
      </c>
      <c r="C44" s="36">
        <f>SUM(C45:C46)</f>
        <v>4362</v>
      </c>
      <c r="D44" s="36">
        <f>SUM(D45:D46)</f>
        <v>28790</v>
      </c>
    </row>
    <row r="45" spans="1:7" ht="15.75" thickBot="1" x14ac:dyDescent="0.3">
      <c r="A45" s="34" t="s">
        <v>94</v>
      </c>
      <c r="B45" s="34" t="s">
        <v>144</v>
      </c>
      <c r="C45" s="36"/>
      <c r="D45" s="36"/>
    </row>
    <row r="46" spans="1:7" ht="15.75" thickBot="1" x14ac:dyDescent="0.3">
      <c r="A46" s="34" t="s">
        <v>96</v>
      </c>
      <c r="B46" s="34" t="s">
        <v>145</v>
      </c>
      <c r="C46" s="36">
        <v>4362</v>
      </c>
      <c r="D46" s="36">
        <v>28790</v>
      </c>
    </row>
    <row r="47" spans="1:7" ht="15.75" thickBot="1" x14ac:dyDescent="0.3">
      <c r="A47" s="34" t="s">
        <v>1</v>
      </c>
      <c r="B47" s="34" t="s">
        <v>98</v>
      </c>
      <c r="C47" s="36">
        <f>SUM(C48:C50)</f>
        <v>-3682</v>
      </c>
      <c r="D47" s="36">
        <f>SUM(D48:D50)</f>
        <v>-21186</v>
      </c>
    </row>
    <row r="48" spans="1:7" ht="45.75" thickBot="1" x14ac:dyDescent="0.3">
      <c r="A48" s="34" t="s">
        <v>99</v>
      </c>
      <c r="B48" s="34" t="s">
        <v>146</v>
      </c>
      <c r="C48" s="36">
        <v>-796</v>
      </c>
      <c r="D48" s="36">
        <v>-3432</v>
      </c>
      <c r="F48" s="40"/>
      <c r="G48" s="40"/>
    </row>
    <row r="49" spans="1:7" ht="57" thickBot="1" x14ac:dyDescent="0.3">
      <c r="A49" s="34" t="s">
        <v>101</v>
      </c>
      <c r="B49" s="34" t="s">
        <v>147</v>
      </c>
      <c r="C49" s="36">
        <v>-2886</v>
      </c>
      <c r="D49" s="36">
        <v>-11975</v>
      </c>
      <c r="F49" s="40"/>
      <c r="G49" s="40"/>
    </row>
    <row r="50" spans="1:7" ht="15.75" thickBot="1" x14ac:dyDescent="0.3">
      <c r="A50" s="34" t="s">
        <v>103</v>
      </c>
      <c r="B50" s="34" t="s">
        <v>148</v>
      </c>
      <c r="C50" s="36"/>
      <c r="D50" s="36">
        <v>-5779</v>
      </c>
      <c r="F50" s="40"/>
      <c r="G50" s="40"/>
    </row>
    <row r="51" spans="1:7" ht="15.75" thickBot="1" x14ac:dyDescent="0.3">
      <c r="A51" s="34" t="s">
        <v>105</v>
      </c>
      <c r="B51" s="34" t="s">
        <v>106</v>
      </c>
      <c r="C51" s="36"/>
      <c r="D51" s="36"/>
      <c r="F51" s="40"/>
    </row>
    <row r="52" spans="1:7" ht="15.75" thickBot="1" x14ac:dyDescent="0.3">
      <c r="A52" s="34" t="s">
        <v>107</v>
      </c>
      <c r="B52" s="34" t="s">
        <v>108</v>
      </c>
      <c r="C52" s="36">
        <v>-9</v>
      </c>
      <c r="D52" s="36">
        <v>7</v>
      </c>
      <c r="F52" s="40"/>
    </row>
    <row r="53" spans="1:7" ht="23.25" thickBot="1" x14ac:dyDescent="0.3">
      <c r="A53" s="34" t="s">
        <v>109</v>
      </c>
      <c r="B53" s="34" t="s">
        <v>110</v>
      </c>
      <c r="C53" s="36"/>
      <c r="D53" s="36"/>
    </row>
    <row r="54" spans="1:7" ht="15.75" thickBot="1" x14ac:dyDescent="0.3">
      <c r="A54" s="34" t="s">
        <v>1</v>
      </c>
      <c r="B54" s="34" t="s">
        <v>111</v>
      </c>
      <c r="C54" s="36">
        <v>2893</v>
      </c>
      <c r="D54" s="36">
        <v>6401</v>
      </c>
    </row>
    <row r="55" spans="1:7" ht="15.75" thickBot="1" x14ac:dyDescent="0.3">
      <c r="A55" s="37" t="s">
        <v>1</v>
      </c>
      <c r="B55" s="37" t="s">
        <v>112</v>
      </c>
      <c r="C55" s="28">
        <f>C44+C47+C51+C52+C53+C54</f>
        <v>3564</v>
      </c>
      <c r="D55" s="28">
        <f>D44+D47+D51+D52+D53+D54</f>
        <v>14012</v>
      </c>
    </row>
    <row r="56" spans="1:7" ht="15.75" thickBot="1" x14ac:dyDescent="0.3">
      <c r="A56" s="37" t="s">
        <v>1</v>
      </c>
      <c r="B56" s="37" t="s">
        <v>113</v>
      </c>
      <c r="C56" s="28">
        <f>C43+C55</f>
        <v>17095</v>
      </c>
      <c r="D56" s="28">
        <f>D43+D55</f>
        <v>162237</v>
      </c>
    </row>
    <row r="57" spans="1:7" ht="15.75" thickBot="1" x14ac:dyDescent="0.3">
      <c r="A57" s="34" t="s">
        <v>114</v>
      </c>
      <c r="B57" s="34" t="s">
        <v>115</v>
      </c>
      <c r="C57" s="36">
        <v>-1729</v>
      </c>
      <c r="D57" s="36">
        <v>-2659</v>
      </c>
    </row>
    <row r="58" spans="1:7" ht="23.25" thickBot="1" x14ac:dyDescent="0.3">
      <c r="A58" s="37" t="s">
        <v>1</v>
      </c>
      <c r="B58" s="37" t="s">
        <v>116</v>
      </c>
      <c r="C58" s="28">
        <f>C56+C57</f>
        <v>15366</v>
      </c>
      <c r="D58" s="28">
        <f>D56+D57</f>
        <v>159578</v>
      </c>
    </row>
    <row r="59" spans="1:7" ht="15.75" thickBot="1" x14ac:dyDescent="0.3">
      <c r="A59" s="30"/>
      <c r="B59" s="30" t="s">
        <v>117</v>
      </c>
      <c r="C59" s="33">
        <f>C60</f>
        <v>0</v>
      </c>
      <c r="D59" s="33">
        <f>D60</f>
        <v>0</v>
      </c>
    </row>
    <row r="60" spans="1:7" ht="15.75" thickBot="1" x14ac:dyDescent="0.3">
      <c r="A60" s="34" t="s">
        <v>1</v>
      </c>
      <c r="B60" s="34" t="s">
        <v>118</v>
      </c>
      <c r="C60" s="36"/>
      <c r="D60" s="36"/>
    </row>
    <row r="61" spans="1:7" ht="15.75" thickBot="1" x14ac:dyDescent="0.3">
      <c r="A61" s="34" t="s">
        <v>1</v>
      </c>
      <c r="B61" s="34" t="s">
        <v>119</v>
      </c>
      <c r="C61" s="36">
        <f>C58+C60</f>
        <v>15366</v>
      </c>
      <c r="D61" s="36">
        <f>D58+D60</f>
        <v>159578</v>
      </c>
    </row>
    <row r="63" spans="1:7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60" t="s">
        <v>21</v>
      </c>
      <c r="B1" s="60"/>
      <c r="C1" s="60"/>
      <c r="D1" s="60"/>
    </row>
    <row r="2" spans="1:4" ht="20.25" thickBot="1" x14ac:dyDescent="0.3">
      <c r="A2" s="30"/>
      <c r="B2" s="31" t="s">
        <v>17</v>
      </c>
      <c r="C2" s="30" t="s">
        <v>24</v>
      </c>
      <c r="D2" s="30" t="s">
        <v>25</v>
      </c>
    </row>
    <row r="3" spans="1:4" ht="15.75" thickBot="1" x14ac:dyDescent="0.3">
      <c r="A3" s="30"/>
      <c r="B3" s="30" t="s">
        <v>26</v>
      </c>
      <c r="C3" s="33">
        <f>C58</f>
        <v>-1538</v>
      </c>
      <c r="D3" s="33">
        <f>D58</f>
        <v>-16901</v>
      </c>
    </row>
    <row r="4" spans="1:4" ht="23.25" thickBot="1" x14ac:dyDescent="0.3">
      <c r="A4" s="34" t="s">
        <v>27</v>
      </c>
      <c r="B4" s="34" t="s">
        <v>28</v>
      </c>
      <c r="C4" s="36">
        <v>2139</v>
      </c>
      <c r="D4" s="36">
        <v>9226</v>
      </c>
    </row>
    <row r="5" spans="1:4" ht="15.75" thickBot="1" x14ac:dyDescent="0.3">
      <c r="A5" s="34" t="s">
        <v>29</v>
      </c>
      <c r="B5" s="34" t="s">
        <v>30</v>
      </c>
      <c r="C5" s="36"/>
      <c r="D5" s="36"/>
    </row>
    <row r="6" spans="1:4" ht="15.75" thickBot="1" x14ac:dyDescent="0.3">
      <c r="A6" s="34" t="s">
        <v>31</v>
      </c>
      <c r="B6" s="34" t="s">
        <v>32</v>
      </c>
      <c r="C6" s="36"/>
      <c r="D6" s="36"/>
    </row>
    <row r="7" spans="1:4" ht="15.75" thickBot="1" x14ac:dyDescent="0.3">
      <c r="A7" s="34" t="s">
        <v>1</v>
      </c>
      <c r="B7" s="34" t="s">
        <v>33</v>
      </c>
      <c r="C7" s="36">
        <f>SUM(C8:C11)</f>
        <v>0</v>
      </c>
      <c r="D7" s="36">
        <f>SUM(D8:D11)</f>
        <v>0</v>
      </c>
    </row>
    <row r="8" spans="1:4" ht="15.75" thickBot="1" x14ac:dyDescent="0.3">
      <c r="A8" s="34" t="s">
        <v>34</v>
      </c>
      <c r="B8" s="34" t="s">
        <v>120</v>
      </c>
      <c r="C8" s="36"/>
      <c r="D8" s="36"/>
    </row>
    <row r="9" spans="1:4" ht="34.5" thickBot="1" x14ac:dyDescent="0.3">
      <c r="A9" s="34" t="s">
        <v>36</v>
      </c>
      <c r="B9" s="34" t="s">
        <v>121</v>
      </c>
      <c r="C9" s="36"/>
      <c r="D9" s="36"/>
    </row>
    <row r="10" spans="1:4" ht="15.75" thickBot="1" x14ac:dyDescent="0.3">
      <c r="A10" s="34" t="s">
        <v>38</v>
      </c>
      <c r="B10" s="34" t="s">
        <v>122</v>
      </c>
      <c r="C10" s="36"/>
      <c r="D10" s="36"/>
    </row>
    <row r="11" spans="1:4" ht="23.25" thickBot="1" x14ac:dyDescent="0.3">
      <c r="A11" s="34" t="s">
        <v>40</v>
      </c>
      <c r="B11" s="34" t="s">
        <v>123</v>
      </c>
      <c r="C11" s="36"/>
      <c r="D11" s="36"/>
    </row>
    <row r="12" spans="1:4" ht="15.75" thickBot="1" x14ac:dyDescent="0.3">
      <c r="A12" s="34" t="s">
        <v>1</v>
      </c>
      <c r="B12" s="34" t="s">
        <v>42</v>
      </c>
      <c r="C12" s="36">
        <f>SUM(C13:C14)</f>
        <v>35</v>
      </c>
      <c r="D12" s="36">
        <f>SUM(D13:D14)</f>
        <v>0</v>
      </c>
    </row>
    <row r="13" spans="1:4" ht="15.75" thickBot="1" x14ac:dyDescent="0.3">
      <c r="A13" s="34" t="s">
        <v>43</v>
      </c>
      <c r="B13" s="34" t="s">
        <v>124</v>
      </c>
      <c r="C13" s="36">
        <v>35</v>
      </c>
      <c r="D13" s="36">
        <v>0</v>
      </c>
    </row>
    <row r="14" spans="1:4" ht="15.75" thickBot="1" x14ac:dyDescent="0.3">
      <c r="A14" s="34" t="s">
        <v>45</v>
      </c>
      <c r="B14" s="34" t="s">
        <v>125</v>
      </c>
      <c r="C14" s="36"/>
      <c r="D14" s="36"/>
    </row>
    <row r="15" spans="1:4" ht="15.75" thickBot="1" x14ac:dyDescent="0.3">
      <c r="A15" s="34" t="s">
        <v>1</v>
      </c>
      <c r="B15" s="34" t="s">
        <v>47</v>
      </c>
      <c r="C15" s="36">
        <f>SUM(C16:C18)</f>
        <v>-60</v>
      </c>
      <c r="D15" s="36">
        <f>SUM(D16:D18)</f>
        <v>-563</v>
      </c>
    </row>
    <row r="16" spans="1:4" ht="15.75" thickBot="1" x14ac:dyDescent="0.3">
      <c r="A16" s="34" t="s">
        <v>48</v>
      </c>
      <c r="B16" s="34" t="s">
        <v>126</v>
      </c>
      <c r="C16" s="36">
        <v>-55</v>
      </c>
      <c r="D16" s="36">
        <v>-542</v>
      </c>
    </row>
    <row r="17" spans="1:4" ht="15.75" thickBot="1" x14ac:dyDescent="0.3">
      <c r="A17" s="34" t="s">
        <v>50</v>
      </c>
      <c r="B17" s="34" t="s">
        <v>127</v>
      </c>
      <c r="C17" s="36">
        <v>-5</v>
      </c>
      <c r="D17" s="36">
        <v>-21</v>
      </c>
    </row>
    <row r="18" spans="1:4" ht="15.75" thickBot="1" x14ac:dyDescent="0.3">
      <c r="A18" s="34" t="s">
        <v>52</v>
      </c>
      <c r="B18" s="34" t="s">
        <v>128</v>
      </c>
      <c r="C18" s="36"/>
      <c r="D18" s="36"/>
    </row>
    <row r="19" spans="1:4" ht="15.75" thickBot="1" x14ac:dyDescent="0.3">
      <c r="A19" s="34" t="s">
        <v>1</v>
      </c>
      <c r="B19" s="34" t="s">
        <v>54</v>
      </c>
      <c r="C19" s="36">
        <f>SUM(C20:C23)</f>
        <v>-173</v>
      </c>
      <c r="D19" s="36">
        <f>SUM(D20:D23)</f>
        <v>-1796</v>
      </c>
    </row>
    <row r="20" spans="1:4" ht="34.5" thickBot="1" x14ac:dyDescent="0.3">
      <c r="A20" s="34" t="s">
        <v>55</v>
      </c>
      <c r="B20" s="34" t="s">
        <v>129</v>
      </c>
      <c r="C20" s="36">
        <v>-22</v>
      </c>
      <c r="D20" s="36">
        <v>-470</v>
      </c>
    </row>
    <row r="21" spans="1:4" ht="15.75" thickBot="1" x14ac:dyDescent="0.3">
      <c r="A21" s="34" t="s">
        <v>57</v>
      </c>
      <c r="B21" s="34" t="s">
        <v>130</v>
      </c>
      <c r="C21" s="36">
        <v>-151</v>
      </c>
      <c r="D21" s="36">
        <v>-615</v>
      </c>
    </row>
    <row r="22" spans="1:4" ht="15.75" thickBot="1" x14ac:dyDescent="0.3">
      <c r="A22" s="34" t="s">
        <v>59</v>
      </c>
      <c r="B22" s="34" t="s">
        <v>131</v>
      </c>
      <c r="C22" s="36"/>
      <c r="D22" s="36">
        <v>-711</v>
      </c>
    </row>
    <row r="23" spans="1:4" ht="15.75" thickBot="1" x14ac:dyDescent="0.3">
      <c r="A23" s="34" t="s">
        <v>61</v>
      </c>
      <c r="B23" s="34" t="s">
        <v>132</v>
      </c>
      <c r="C23" s="36"/>
      <c r="D23" s="36">
        <v>0</v>
      </c>
    </row>
    <row r="24" spans="1:4" ht="15.75" thickBot="1" x14ac:dyDescent="0.3">
      <c r="A24" s="34" t="s">
        <v>1</v>
      </c>
      <c r="B24" s="34" t="s">
        <v>63</v>
      </c>
      <c r="C24" s="36">
        <f>SUM(C25:C27)</f>
        <v>0</v>
      </c>
      <c r="D24" s="36">
        <f>SUM(D25:D27)</f>
        <v>0</v>
      </c>
    </row>
    <row r="25" spans="1:4" ht="15.75" thickBot="1" x14ac:dyDescent="0.3">
      <c r="A25" s="34" t="s">
        <v>64</v>
      </c>
      <c r="B25" s="34" t="s">
        <v>133</v>
      </c>
      <c r="C25" s="36"/>
      <c r="D25" s="36"/>
    </row>
    <row r="26" spans="1:4" ht="15.75" thickBot="1" x14ac:dyDescent="0.3">
      <c r="A26" s="34" t="s">
        <v>66</v>
      </c>
      <c r="B26" s="34" t="s">
        <v>134</v>
      </c>
      <c r="C26" s="36"/>
      <c r="D26" s="36"/>
    </row>
    <row r="27" spans="1:4" ht="15.75" thickBot="1" x14ac:dyDescent="0.3">
      <c r="A27" s="34" t="s">
        <v>68</v>
      </c>
      <c r="B27" s="34" t="s">
        <v>135</v>
      </c>
      <c r="C27" s="36"/>
      <c r="D27" s="36"/>
    </row>
    <row r="28" spans="1:4" ht="15.75" thickBot="1" x14ac:dyDescent="0.3">
      <c r="A28" s="34" t="s">
        <v>1</v>
      </c>
      <c r="B28" s="34" t="s">
        <v>70</v>
      </c>
      <c r="C28" s="36"/>
      <c r="D28" s="36"/>
    </row>
    <row r="29" spans="1:4" ht="15.75" thickBot="1" x14ac:dyDescent="0.3">
      <c r="A29" s="34" t="s">
        <v>71</v>
      </c>
      <c r="B29" s="34" t="s">
        <v>72</v>
      </c>
      <c r="C29" s="36"/>
      <c r="D29" s="36"/>
    </row>
    <row r="30" spans="1:4" ht="15.75" thickBot="1" x14ac:dyDescent="0.3">
      <c r="A30" s="34" t="s">
        <v>1</v>
      </c>
      <c r="B30" s="34" t="s">
        <v>73</v>
      </c>
      <c r="C30" s="36">
        <f>C31+C35</f>
        <v>0</v>
      </c>
      <c r="D30" s="36">
        <f>D31+D35</f>
        <v>0</v>
      </c>
    </row>
    <row r="31" spans="1:4" ht="15.75" thickBot="1" x14ac:dyDescent="0.3">
      <c r="A31" s="34" t="s">
        <v>1</v>
      </c>
      <c r="B31" s="34" t="s">
        <v>136</v>
      </c>
      <c r="C31" s="36">
        <f>SUM(C32:C34)</f>
        <v>0</v>
      </c>
      <c r="D31" s="36">
        <f>SUM(D32:D34)</f>
        <v>0</v>
      </c>
    </row>
    <row r="32" spans="1:4" ht="15.75" thickBot="1" x14ac:dyDescent="0.3">
      <c r="A32" s="34" t="s">
        <v>75</v>
      </c>
      <c r="B32" s="34" t="s">
        <v>137</v>
      </c>
      <c r="C32" s="36"/>
      <c r="D32" s="36"/>
    </row>
    <row r="33" spans="1:4" ht="15.75" thickBot="1" x14ac:dyDescent="0.3">
      <c r="A33" s="34" t="s">
        <v>77</v>
      </c>
      <c r="B33" s="34" t="s">
        <v>138</v>
      </c>
      <c r="C33" s="36"/>
      <c r="D33" s="36"/>
    </row>
    <row r="34" spans="1:4" ht="15.75" thickBot="1" x14ac:dyDescent="0.3">
      <c r="A34" s="34" t="s">
        <v>79</v>
      </c>
      <c r="B34" s="34" t="s">
        <v>139</v>
      </c>
      <c r="C34" s="36"/>
      <c r="D34" s="36"/>
    </row>
    <row r="35" spans="1:4" ht="15.75" thickBot="1" x14ac:dyDescent="0.3">
      <c r="A35" s="34" t="s">
        <v>1</v>
      </c>
      <c r="B35" s="34" t="s">
        <v>140</v>
      </c>
      <c r="C35" s="36">
        <f>SUM(C36:C38)</f>
        <v>0</v>
      </c>
      <c r="D35" s="36">
        <f>SUM(D36:D38)</f>
        <v>0</v>
      </c>
    </row>
    <row r="36" spans="1:4" ht="15.75" thickBot="1" x14ac:dyDescent="0.3">
      <c r="A36" s="34" t="s">
        <v>82</v>
      </c>
      <c r="B36" s="34" t="s">
        <v>137</v>
      </c>
      <c r="C36" s="36"/>
      <c r="D36" s="36"/>
    </row>
    <row r="37" spans="1:4" ht="15.75" thickBot="1" x14ac:dyDescent="0.3">
      <c r="A37" s="34" t="s">
        <v>83</v>
      </c>
      <c r="B37" s="34" t="s">
        <v>138</v>
      </c>
      <c r="C37" s="36"/>
      <c r="D37" s="36"/>
    </row>
    <row r="38" spans="1:4" ht="15.75" thickBot="1" x14ac:dyDescent="0.3">
      <c r="A38" s="34" t="s">
        <v>84</v>
      </c>
      <c r="B38" s="34" t="s">
        <v>139</v>
      </c>
      <c r="C38" s="36"/>
      <c r="D38" s="36"/>
    </row>
    <row r="39" spans="1:4" ht="15.75" thickBot="1" x14ac:dyDescent="0.3">
      <c r="A39" s="34" t="s">
        <v>141</v>
      </c>
      <c r="B39" s="34" t="s">
        <v>86</v>
      </c>
      <c r="C39" s="36"/>
      <c r="D39" s="36"/>
    </row>
    <row r="40" spans="1:4" ht="15.75" thickBot="1" x14ac:dyDescent="0.3">
      <c r="A40" s="34" t="s">
        <v>141</v>
      </c>
      <c r="B40" s="34" t="s">
        <v>87</v>
      </c>
      <c r="C40" s="36">
        <f>SUM(C41:C42)</f>
        <v>0</v>
      </c>
      <c r="D40" s="36">
        <f>SUM(D41:D42)</f>
        <v>0</v>
      </c>
    </row>
    <row r="41" spans="1:4" ht="15.75" thickBot="1" x14ac:dyDescent="0.3">
      <c r="A41" s="34" t="s">
        <v>88</v>
      </c>
      <c r="B41" s="34" t="s">
        <v>142</v>
      </c>
      <c r="C41" s="36">
        <v>0</v>
      </c>
      <c r="D41" s="36">
        <v>0</v>
      </c>
    </row>
    <row r="42" spans="1:4" ht="15.75" thickBot="1" x14ac:dyDescent="0.3">
      <c r="A42" s="34" t="s">
        <v>90</v>
      </c>
      <c r="B42" s="34" t="s">
        <v>143</v>
      </c>
      <c r="C42" s="36"/>
      <c r="D42" s="36"/>
    </row>
    <row r="43" spans="1:4" ht="15.75" thickBot="1" x14ac:dyDescent="0.3">
      <c r="A43" s="37" t="s">
        <v>1</v>
      </c>
      <c r="B43" s="37" t="s">
        <v>92</v>
      </c>
      <c r="C43" s="28">
        <f>C4+C5+C6+C7+C12+C15+C19+C24+C28+C29+C30+C39+C40</f>
        <v>1941</v>
      </c>
      <c r="D43" s="28">
        <f>D4+D5+D6+D7+D12+D15+D19+D24+D28+D29+D30+D39+D40</f>
        <v>6867</v>
      </c>
    </row>
    <row r="44" spans="1:4" ht="15.75" thickBot="1" x14ac:dyDescent="0.3">
      <c r="A44" s="34" t="s">
        <v>1</v>
      </c>
      <c r="B44" s="34" t="s">
        <v>93</v>
      </c>
      <c r="C44" s="36">
        <f>SUM(C45:C46)</f>
        <v>0</v>
      </c>
      <c r="D44" s="36">
        <f>SUM(D45:D46)</f>
        <v>0</v>
      </c>
    </row>
    <row r="45" spans="1:4" ht="15.75" thickBot="1" x14ac:dyDescent="0.3">
      <c r="A45" s="34" t="s">
        <v>94</v>
      </c>
      <c r="B45" s="34" t="s">
        <v>144</v>
      </c>
      <c r="C45" s="36"/>
      <c r="D45" s="36"/>
    </row>
    <row r="46" spans="1:4" ht="15.75" thickBot="1" x14ac:dyDescent="0.3">
      <c r="A46" s="34" t="s">
        <v>96</v>
      </c>
      <c r="B46" s="34" t="s">
        <v>145</v>
      </c>
      <c r="C46" s="36"/>
      <c r="D46" s="36"/>
    </row>
    <row r="47" spans="1:4" ht="15.75" thickBot="1" x14ac:dyDescent="0.3">
      <c r="A47" s="34" t="s">
        <v>1</v>
      </c>
      <c r="B47" s="34" t="s">
        <v>98</v>
      </c>
      <c r="C47" s="36">
        <f>SUM(C48:C50)</f>
        <v>-884</v>
      </c>
      <c r="D47" s="36">
        <f>SUM(D48:D50)</f>
        <v>-3935</v>
      </c>
    </row>
    <row r="48" spans="1:4" ht="45.75" thickBot="1" x14ac:dyDescent="0.3">
      <c r="A48" s="34" t="s">
        <v>99</v>
      </c>
      <c r="B48" s="34" t="s">
        <v>146</v>
      </c>
      <c r="C48" s="36">
        <v>-884</v>
      </c>
      <c r="D48" s="36">
        <v>-3935</v>
      </c>
    </row>
    <row r="49" spans="1:4" ht="57" thickBot="1" x14ac:dyDescent="0.3">
      <c r="A49" s="34" t="s">
        <v>101</v>
      </c>
      <c r="B49" s="34" t="s">
        <v>147</v>
      </c>
      <c r="C49" s="36"/>
      <c r="D49" s="36"/>
    </row>
    <row r="50" spans="1:4" ht="15.75" thickBot="1" x14ac:dyDescent="0.3">
      <c r="A50" s="34" t="s">
        <v>103</v>
      </c>
      <c r="B50" s="34" t="s">
        <v>148</v>
      </c>
      <c r="C50" s="36"/>
      <c r="D50" s="36"/>
    </row>
    <row r="51" spans="1:4" ht="15.75" thickBot="1" x14ac:dyDescent="0.3">
      <c r="A51" s="34" t="s">
        <v>105</v>
      </c>
      <c r="B51" s="34" t="s">
        <v>106</v>
      </c>
      <c r="C51" s="36"/>
      <c r="D51" s="36"/>
    </row>
    <row r="52" spans="1:4" ht="15.75" thickBot="1" x14ac:dyDescent="0.3">
      <c r="A52" s="34" t="s">
        <v>107</v>
      </c>
      <c r="B52" s="34" t="s">
        <v>108</v>
      </c>
      <c r="C52" s="36">
        <v>-2966</v>
      </c>
      <c r="D52" s="36">
        <v>3705</v>
      </c>
    </row>
    <row r="53" spans="1:4" ht="23.25" thickBot="1" x14ac:dyDescent="0.3">
      <c r="A53" s="34" t="s">
        <v>109</v>
      </c>
      <c r="B53" s="34" t="s">
        <v>110</v>
      </c>
      <c r="C53" s="36"/>
      <c r="D53" s="36">
        <v>-22164</v>
      </c>
    </row>
    <row r="54" spans="1:4" ht="15.75" thickBot="1" x14ac:dyDescent="0.3">
      <c r="A54" s="34" t="s">
        <v>1</v>
      </c>
      <c r="B54" s="34" t="s">
        <v>111</v>
      </c>
      <c r="C54" s="36"/>
      <c r="D54" s="36"/>
    </row>
    <row r="55" spans="1:4" ht="15.75" thickBot="1" x14ac:dyDescent="0.3">
      <c r="A55" s="37" t="s">
        <v>1</v>
      </c>
      <c r="B55" s="37" t="s">
        <v>112</v>
      </c>
      <c r="C55" s="28">
        <f>C44+C47+C51+C52+C53+C54</f>
        <v>-3850</v>
      </c>
      <c r="D55" s="28">
        <f>D44+D47+D51+D52+D53+D54</f>
        <v>-22394</v>
      </c>
    </row>
    <row r="56" spans="1:4" ht="15.75" thickBot="1" x14ac:dyDescent="0.3">
      <c r="A56" s="37" t="s">
        <v>1</v>
      </c>
      <c r="B56" s="37" t="s">
        <v>113</v>
      </c>
      <c r="C56" s="28">
        <f>C43+C55</f>
        <v>-1909</v>
      </c>
      <c r="D56" s="28">
        <f>D43+D55</f>
        <v>-15527</v>
      </c>
    </row>
    <row r="57" spans="1:4" ht="15.75" thickBot="1" x14ac:dyDescent="0.3">
      <c r="A57" s="34" t="s">
        <v>114</v>
      </c>
      <c r="B57" s="34" t="s">
        <v>115</v>
      </c>
      <c r="C57" s="36">
        <v>371</v>
      </c>
      <c r="D57" s="36">
        <v>-1374</v>
      </c>
    </row>
    <row r="58" spans="1:4" ht="23.25" thickBot="1" x14ac:dyDescent="0.3">
      <c r="A58" s="37" t="s">
        <v>1</v>
      </c>
      <c r="B58" s="37" t="s">
        <v>116</v>
      </c>
      <c r="C58" s="28">
        <f>C56+C57</f>
        <v>-1538</v>
      </c>
      <c r="D58" s="28">
        <f>D56+D57</f>
        <v>-16901</v>
      </c>
    </row>
    <row r="59" spans="1:4" ht="15.75" thickBot="1" x14ac:dyDescent="0.3">
      <c r="A59" s="30"/>
      <c r="B59" s="30" t="s">
        <v>117</v>
      </c>
      <c r="C59" s="33">
        <f>C60</f>
        <v>0</v>
      </c>
      <c r="D59" s="33">
        <f>D60</f>
        <v>0</v>
      </c>
    </row>
    <row r="60" spans="1:4" ht="15.75" thickBot="1" x14ac:dyDescent="0.3">
      <c r="A60" s="34" t="s">
        <v>1</v>
      </c>
      <c r="B60" s="34" t="s">
        <v>118</v>
      </c>
      <c r="C60" s="36"/>
      <c r="D60" s="36"/>
    </row>
    <row r="61" spans="1:4" ht="15.75" thickBot="1" x14ac:dyDescent="0.3">
      <c r="A61" s="34" t="s">
        <v>1</v>
      </c>
      <c r="B61" s="34" t="s">
        <v>119</v>
      </c>
      <c r="C61" s="36">
        <f>C58+C60</f>
        <v>-1538</v>
      </c>
      <c r="D61" s="36">
        <f>D58+D60</f>
        <v>-16901</v>
      </c>
    </row>
    <row r="63" spans="1:4" x14ac:dyDescent="0.25">
      <c r="A63" s="29" t="s">
        <v>149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D85F4-E583-4CBE-B422-990BAE9261E1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01c889c8-c4c2-4f7a-8b86-3a304989bd59"/>
    <ds:schemaRef ds:uri="8ffb3fc8-79ff-46ea-a843-bbe424eb24c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AG. CIBERSEGURIDAD</vt:lpstr>
      <vt:lpstr>AG. LOGÍSTICA</vt:lpstr>
      <vt:lpstr>AMAPAD</vt:lpstr>
      <vt:lpstr>AG. ADM.DIGITAL</vt:lpstr>
      <vt:lpstr>ALCALINGUA</vt:lpstr>
      <vt:lpstr>CYII</vt:lpstr>
      <vt:lpstr>CYII, S.A.</vt:lpstr>
      <vt:lpstr>CANAL Extensia</vt:lpstr>
      <vt:lpstr>CANAL Gest. Lanzarote</vt:lpstr>
      <vt:lpstr>CRUSA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U.C.RADIODIAGNÓSTICO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2024-08-05T07:10:03Z</dcterms:created>
  <dcterms:modified xsi:type="dcterms:W3CDTF">2025-06-03T12:04:33Z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