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índice" sheetId="20" r:id="rId1"/>
    <sheet name="AMAPAD" sheetId="4" r:id="rId2"/>
    <sheet name="AG. ADM.DIGITAL" sheetId="1" r:id="rId3"/>
    <sheet name="AIECSIASV" sheetId="2" r:id="rId4"/>
    <sheet name="ALCALINGUA" sheetId="3" r:id="rId5"/>
    <sheet name="CYII" sheetId="7" r:id="rId6"/>
    <sheet name="CYII, S.A." sheetId="8" r:id="rId7"/>
    <sheet name="CANAL Extensia" sheetId="5" r:id="rId8"/>
    <sheet name="CANAL Gest. Lanzarote" sheetId="6" r:id="rId9"/>
    <sheet name="CTC" sheetId="9" r:id="rId10"/>
    <sheet name="CRUSA" sheetId="10" r:id="rId11"/>
    <sheet name="CONSEJO JUVENTUD" sheetId="11" r:id="rId12"/>
    <sheet name="HOSP.FUENLABRADA" sheetId="13" r:id="rId13"/>
    <sheet name="HOSP.ALCORCÓN" sheetId="12" r:id="rId14"/>
    <sheet name="MADRID ACTIVA" sheetId="14" r:id="rId15"/>
    <sheet name="MADRID CULTURA Y TURISMO" sheetId="15" r:id="rId16"/>
    <sheet name="METRO" sheetId="16" r:id="rId17"/>
    <sheet name="PLANIFICA MADRID" sheetId="17" r:id="rId18"/>
    <sheet name="RTVM" sheetId="18" r:id="rId19"/>
    <sheet name="UNIVERSITAS XXI" sheetId="19" r:id="rId2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9" l="1"/>
  <c r="C60" i="19"/>
  <c r="D59" i="19"/>
  <c r="D58" i="19" s="1"/>
  <c r="D49" i="19" s="1"/>
  <c r="C59" i="19"/>
  <c r="C58" i="19"/>
  <c r="D52" i="19"/>
  <c r="C52" i="19"/>
  <c r="C49" i="19" s="1"/>
  <c r="D39" i="19"/>
  <c r="D37" i="19" s="1"/>
  <c r="C39" i="19"/>
  <c r="C37" i="19"/>
  <c r="C28" i="19"/>
  <c r="D25" i="19"/>
  <c r="D24" i="19" s="1"/>
  <c r="C25" i="19"/>
  <c r="C24" i="19" s="1"/>
  <c r="D18" i="19"/>
  <c r="D16" i="19"/>
  <c r="C16" i="19"/>
  <c r="C15" i="19" s="1"/>
  <c r="C12" i="19" s="1"/>
  <c r="D15" i="19"/>
  <c r="D12" i="19" s="1"/>
  <c r="D4" i="19"/>
  <c r="D23" i="19" s="1"/>
  <c r="C4" i="19"/>
  <c r="C23" i="19" s="1"/>
  <c r="D58" i="16"/>
  <c r="C58" i="16"/>
  <c r="D52" i="16"/>
  <c r="C52" i="16"/>
  <c r="C49" i="16" s="1"/>
  <c r="D49" i="16"/>
  <c r="D39" i="16"/>
  <c r="C39" i="16"/>
  <c r="D37" i="16"/>
  <c r="C37" i="16"/>
  <c r="D25" i="16"/>
  <c r="C25" i="16"/>
  <c r="C24" i="16" s="1"/>
  <c r="D24" i="16"/>
  <c r="D63" i="16" s="1"/>
  <c r="D15" i="16"/>
  <c r="C15" i="16"/>
  <c r="D12" i="16"/>
  <c r="C12" i="16"/>
  <c r="D4" i="16"/>
  <c r="D23" i="16" s="1"/>
  <c r="C4" i="16"/>
  <c r="C23" i="16" s="1"/>
  <c r="D74" i="12"/>
  <c r="C74" i="12"/>
  <c r="D72" i="12"/>
  <c r="C72" i="12"/>
  <c r="D65" i="12"/>
  <c r="D62" i="12" s="1"/>
  <c r="C65" i="12"/>
  <c r="C62" i="12" s="1"/>
  <c r="D53" i="12"/>
  <c r="C53" i="12"/>
  <c r="D50" i="12"/>
  <c r="C50" i="12"/>
  <c r="D49" i="12"/>
  <c r="C49" i="12"/>
  <c r="C46" i="12"/>
  <c r="C42" i="12" s="1"/>
  <c r="C41" i="12" s="1"/>
  <c r="D42" i="12"/>
  <c r="D41" i="12"/>
  <c r="D76" i="12" s="1"/>
  <c r="C39" i="12"/>
  <c r="C26" i="12" s="1"/>
  <c r="D32" i="12"/>
  <c r="C32" i="12"/>
  <c r="D28" i="12"/>
  <c r="C28" i="12"/>
  <c r="D26" i="12"/>
  <c r="D19" i="12"/>
  <c r="C19" i="12"/>
  <c r="D15" i="12"/>
  <c r="C15" i="12"/>
  <c r="D12" i="12"/>
  <c r="C12" i="12"/>
  <c r="D8" i="12"/>
  <c r="C8" i="12"/>
  <c r="D7" i="12"/>
  <c r="D40" i="12" s="1"/>
  <c r="C7" i="12"/>
  <c r="D58" i="10"/>
  <c r="C58" i="10"/>
  <c r="D52" i="10"/>
  <c r="C52" i="10"/>
  <c r="D49" i="10"/>
  <c r="C49" i="10"/>
  <c r="D39" i="10"/>
  <c r="C39" i="10"/>
  <c r="D37" i="10"/>
  <c r="C37" i="10"/>
  <c r="D25" i="10"/>
  <c r="C25" i="10"/>
  <c r="D24" i="10"/>
  <c r="D63" i="10" s="1"/>
  <c r="C24" i="10"/>
  <c r="C63" i="10" s="1"/>
  <c r="D15" i="10"/>
  <c r="D12" i="10" s="1"/>
  <c r="C15" i="10"/>
  <c r="C12" i="10" s="1"/>
  <c r="D4" i="10"/>
  <c r="C4" i="10"/>
  <c r="D58" i="9"/>
  <c r="D49" i="9" s="1"/>
  <c r="C58" i="9"/>
  <c r="C49" i="9" s="1"/>
  <c r="D52" i="9"/>
  <c r="C52" i="9"/>
  <c r="D39" i="9"/>
  <c r="C39" i="9"/>
  <c r="D37" i="9"/>
  <c r="C37" i="9"/>
  <c r="D25" i="9"/>
  <c r="C25" i="9"/>
  <c r="D24" i="9"/>
  <c r="C24" i="9"/>
  <c r="D15" i="9"/>
  <c r="D12" i="9" s="1"/>
  <c r="D23" i="9" s="1"/>
  <c r="C15" i="9"/>
  <c r="C12" i="9" s="1"/>
  <c r="C23" i="9" s="1"/>
  <c r="D4" i="9"/>
  <c r="C4" i="9"/>
  <c r="D58" i="8"/>
  <c r="C58" i="8"/>
  <c r="D52" i="8"/>
  <c r="C52" i="8"/>
  <c r="C49" i="8" s="1"/>
  <c r="D49" i="8"/>
  <c r="D39" i="8"/>
  <c r="D37" i="8" s="1"/>
  <c r="C39" i="8"/>
  <c r="C37" i="8"/>
  <c r="D25" i="8"/>
  <c r="C25" i="8"/>
  <c r="C24" i="8" s="1"/>
  <c r="C63" i="8" s="1"/>
  <c r="D24" i="8"/>
  <c r="D12" i="8"/>
  <c r="C12" i="8"/>
  <c r="D4" i="8"/>
  <c r="D23" i="8" s="1"/>
  <c r="C4" i="8"/>
  <c r="C23" i="8" s="1"/>
  <c r="D58" i="7"/>
  <c r="C58" i="7"/>
  <c r="D52" i="7"/>
  <c r="C52" i="7"/>
  <c r="D49" i="7"/>
  <c r="C49" i="7"/>
  <c r="D39" i="7"/>
  <c r="D37" i="7" s="1"/>
  <c r="C39" i="7"/>
  <c r="C37" i="7"/>
  <c r="D25" i="7"/>
  <c r="C25" i="7"/>
  <c r="D24" i="7"/>
  <c r="C24" i="7"/>
  <c r="C63" i="7" s="1"/>
  <c r="D23" i="7"/>
  <c r="D15" i="7"/>
  <c r="C15" i="7"/>
  <c r="C12" i="7" s="1"/>
  <c r="D12" i="7"/>
  <c r="D4" i="7"/>
  <c r="C4" i="7"/>
  <c r="D58" i="6"/>
  <c r="C58" i="6"/>
  <c r="D52" i="6"/>
  <c r="C52" i="6"/>
  <c r="D49" i="6"/>
  <c r="C49" i="6"/>
  <c r="D39" i="6"/>
  <c r="C39" i="6"/>
  <c r="D37" i="6"/>
  <c r="C37" i="6"/>
  <c r="D25" i="6"/>
  <c r="C25" i="6"/>
  <c r="D24" i="6"/>
  <c r="D63" i="6" s="1"/>
  <c r="C24" i="6"/>
  <c r="C63" i="6" s="1"/>
  <c r="D15" i="6"/>
  <c r="C15" i="6"/>
  <c r="D12" i="6"/>
  <c r="C12" i="6"/>
  <c r="D4" i="6"/>
  <c r="D23" i="6" s="1"/>
  <c r="C4" i="6"/>
  <c r="C23" i="6" s="1"/>
  <c r="D58" i="5"/>
  <c r="D49" i="5" s="1"/>
  <c r="C58" i="5"/>
  <c r="C49" i="5" s="1"/>
  <c r="D52" i="5"/>
  <c r="C52" i="5"/>
  <c r="D39" i="5"/>
  <c r="C39" i="5"/>
  <c r="D37" i="5"/>
  <c r="C37" i="5"/>
  <c r="D25" i="5"/>
  <c r="C25" i="5"/>
  <c r="D24" i="5"/>
  <c r="C24" i="5"/>
  <c r="D15" i="5"/>
  <c r="D12" i="5" s="1"/>
  <c r="D23" i="5" s="1"/>
  <c r="C15" i="5"/>
  <c r="C12" i="5" s="1"/>
  <c r="C23" i="5" s="1"/>
  <c r="D4" i="5"/>
  <c r="C4" i="5"/>
  <c r="D58" i="3"/>
  <c r="C58" i="3"/>
  <c r="D52" i="3"/>
  <c r="C52" i="3"/>
  <c r="D49" i="3"/>
  <c r="C49" i="3"/>
  <c r="D39" i="3"/>
  <c r="C39" i="3"/>
  <c r="D37" i="3"/>
  <c r="C37" i="3"/>
  <c r="D25" i="3"/>
  <c r="C25" i="3"/>
  <c r="D24" i="3"/>
  <c r="D63" i="3" s="1"/>
  <c r="C24" i="3"/>
  <c r="C63" i="3" s="1"/>
  <c r="D15" i="3"/>
  <c r="C15" i="3"/>
  <c r="D12" i="3"/>
  <c r="C12" i="3"/>
  <c r="D4" i="3"/>
  <c r="D23" i="3" s="1"/>
  <c r="C4" i="3"/>
  <c r="C23" i="3" s="1"/>
  <c r="D58" i="2"/>
  <c r="D49" i="2" s="1"/>
  <c r="D63" i="2" s="1"/>
  <c r="C58" i="2"/>
  <c r="C49" i="2" s="1"/>
  <c r="D52" i="2"/>
  <c r="C52" i="2"/>
  <c r="D39" i="2"/>
  <c r="C39" i="2"/>
  <c r="D37" i="2"/>
  <c r="C37" i="2"/>
  <c r="D25" i="2"/>
  <c r="C25" i="2"/>
  <c r="D24" i="2"/>
  <c r="C24" i="2"/>
  <c r="D15" i="2"/>
  <c r="D12" i="2" s="1"/>
  <c r="D23" i="2" s="1"/>
  <c r="C15" i="2"/>
  <c r="C12" i="2" s="1"/>
  <c r="C23" i="2" s="1"/>
  <c r="D4" i="2"/>
  <c r="C4" i="2"/>
  <c r="D83" i="1"/>
  <c r="C83" i="1"/>
  <c r="D77" i="1"/>
  <c r="C77" i="1"/>
  <c r="D73" i="1"/>
  <c r="C73" i="1"/>
  <c r="D71" i="1"/>
  <c r="C71" i="1"/>
  <c r="D61" i="1"/>
  <c r="C61" i="1"/>
  <c r="D57" i="1"/>
  <c r="C57" i="1"/>
  <c r="D56" i="1"/>
  <c r="C56" i="1"/>
  <c r="C49" i="1"/>
  <c r="C44" i="1" s="1"/>
  <c r="C43" i="1" s="1"/>
  <c r="D44" i="1"/>
  <c r="D43" i="1" s="1"/>
  <c r="D34" i="1"/>
  <c r="C34" i="1"/>
  <c r="C24" i="1" s="1"/>
  <c r="D31" i="1"/>
  <c r="C31" i="1"/>
  <c r="D25" i="1"/>
  <c r="D24" i="1" s="1"/>
  <c r="C25" i="1"/>
  <c r="D17" i="1"/>
  <c r="C17" i="1"/>
  <c r="C7" i="1" s="1"/>
  <c r="D13" i="1"/>
  <c r="C13" i="1"/>
  <c r="D8" i="1"/>
  <c r="D7" i="1" s="1"/>
  <c r="D42" i="1" s="1"/>
  <c r="C8" i="1"/>
  <c r="C63" i="19" l="1"/>
  <c r="D63" i="19"/>
  <c r="C63" i="16"/>
  <c r="C40" i="12"/>
  <c r="C76" i="12"/>
  <c r="C23" i="10"/>
  <c r="D23" i="10"/>
  <c r="C63" i="9"/>
  <c r="D63" i="9"/>
  <c r="D63" i="8"/>
  <c r="D63" i="7"/>
  <c r="C23" i="7"/>
  <c r="C63" i="5"/>
  <c r="D63" i="5"/>
  <c r="C63" i="2"/>
  <c r="C42" i="1"/>
  <c r="C88" i="1"/>
  <c r="D88" i="1"/>
</calcChain>
</file>

<file path=xl/sharedStrings.xml><?xml version="1.0" encoding="utf-8"?>
<sst xmlns="http://schemas.openxmlformats.org/spreadsheetml/2006/main" count="2472" uniqueCount="302">
  <si>
    <t xml:space="preserve">CUADRO D1: Cuestionario de información contable normalizada para sociedades, fundaciones, consorcios y demás entidades públicas sujetas, según su normativa específica, al Plan General de Contabilidad de la empresa española o a alguna de sus adaptaciones sectoriales. BALANCE Unidad: todo el cuestionario debe completarse en miles de euros sin decimales </t>
  </si>
  <si>
    <t>(miles de euros)</t>
  </si>
  <si>
    <t/>
  </si>
  <si>
    <t>BALANCE</t>
  </si>
  <si>
    <t>ACTIVO</t>
  </si>
  <si>
    <t>T</t>
  </si>
  <si>
    <t>T-1</t>
  </si>
  <si>
    <t>A) ACTIVO NO CORRIENTE</t>
  </si>
  <si>
    <t>I. Inmovilizado intangible.</t>
  </si>
  <si>
    <t>200, 201, (2801), (2901)</t>
  </si>
  <si>
    <t>Desarrollo</t>
  </si>
  <si>
    <t>206, (2806), (2906)</t>
  </si>
  <si>
    <t>Aplicaciones Informáticas</t>
  </si>
  <si>
    <t>Anticipos</t>
  </si>
  <si>
    <t>202, 203, 204, 205, (2802), (2803), (2805), (2902), (2903), (2905)</t>
  </si>
  <si>
    <t>Resto del Inmovilizado Intangible</t>
  </si>
  <si>
    <t>II. Inmovilizado material</t>
  </si>
  <si>
    <t>210, (2910)</t>
  </si>
  <si>
    <t>Terrenos</t>
  </si>
  <si>
    <t>211, 212, 213, 214, 215, 216, 217, 218, 219, 230, 231, 232, 233, 237, (281), (2911), (2912), (2913), (2914), (2915), (2916), (2917), (2918), (2919)</t>
  </si>
  <si>
    <t>Resto del Inmovilizado material</t>
  </si>
  <si>
    <t>III. Inversiones inmobiliarias.</t>
  </si>
  <si>
    <t>220, (2920)</t>
  </si>
  <si>
    <t>221, (282), (2921)</t>
  </si>
  <si>
    <t>Construcciones</t>
  </si>
  <si>
    <t>2403, 2404, 2413, 2414, 2423, 2424, (2493), (2494), (293), (2943), (2944), (2953), (2954)</t>
  </si>
  <si>
    <t>IV. Inversiones en empresas del grupo y asociadas a largo plazo.</t>
  </si>
  <si>
    <t>2405, 2415, 2425, 250, 251, 252, 253, 254, 255, 258, 26, (2495), (259), (2945), (2955), (297), (298)</t>
  </si>
  <si>
    <t>V. Inversiones financieras a largo plazo.</t>
  </si>
  <si>
    <t>VI. Activos por impuesto diferido.</t>
  </si>
  <si>
    <t>NECA 6º, 8</t>
  </si>
  <si>
    <t>VII. Deudores comerciales no corrientes</t>
  </si>
  <si>
    <t>B) ACTIVO CORRIENTE</t>
  </si>
  <si>
    <t>I. Activos no corrientes mantenidos para la venta.</t>
  </si>
  <si>
    <t xml:space="preserve">Inmovilizado </t>
  </si>
  <si>
    <t>580, (5990)</t>
  </si>
  <si>
    <t>Resto de Inmovilizado</t>
  </si>
  <si>
    <t>581, 582, (5991), (5992)</t>
  </si>
  <si>
    <t>Inversiones financieras</t>
  </si>
  <si>
    <t>583, 584, (5993), (5994)</t>
  </si>
  <si>
    <t>Existencias y otros activos</t>
  </si>
  <si>
    <t>II. Existencias.</t>
  </si>
  <si>
    <t>30, 31, 32, 33, 34, 35, 36,  (39)</t>
  </si>
  <si>
    <t>Existencias</t>
  </si>
  <si>
    <t>III. Deudores comerciales y otras cuentas a cobrar.</t>
  </si>
  <si>
    <t>430, 431, 432, 433, 434,435, 436,
 (437), (490), (4933), (4934), (4935)</t>
  </si>
  <si>
    <t>Clientes por ventas y prestaciones de servicios</t>
  </si>
  <si>
    <t>Accionistas (socios) por desembolsos exigidos</t>
  </si>
  <si>
    <t>44, 460, 470, 471, 472, 544, 5531, 5533</t>
  </si>
  <si>
    <t>Otros deudores</t>
  </si>
  <si>
    <t>5303, 5304, 5313, 5314, 5323, 5324, 5333, 5334, 5343, 5344, 5353, 5354, 5523, 5524, (5393), (5394), (593), (5943), (5944), (5953), (5954)</t>
  </si>
  <si>
    <t>IV. Inversiones en empresas del grupo y asociadas a corto plazo.</t>
  </si>
  <si>
    <t>5305, 5315, 5325, 5335, 5345, 5355, 540, 541, 542, 543, 545, 546, 547, 548, 551, 5525, 5590, 5593, 565, 566, (5395), (549), (5945), (5955), (597), (59</t>
  </si>
  <si>
    <t>V. Inversiones financieras a corto plazo.</t>
  </si>
  <si>
    <t>480, 567</t>
  </si>
  <si>
    <t>VI. Periodificciones a corto plazo.</t>
  </si>
  <si>
    <t>VII. Efectivo y otros activos líquidos equivalentes.</t>
  </si>
  <si>
    <t>TOTAL ACTIVO (A+B)</t>
  </si>
  <si>
    <t>A) PATRIMONIO NETO</t>
  </si>
  <si>
    <t>A-1) Fondos propios.</t>
  </si>
  <si>
    <t>100, 101, 102,
 (1030), (1040)</t>
  </si>
  <si>
    <t>I.  Capital</t>
  </si>
  <si>
    <t>II.  Prima de emisión.</t>
  </si>
  <si>
    <t>112, 113, 114,
 115, 119</t>
  </si>
  <si>
    <t>III. Reservas.</t>
  </si>
  <si>
    <t>(108), (109)</t>
  </si>
  <si>
    <t>IV. (Acciones y participaciones en patrimonio propias).</t>
  </si>
  <si>
    <t>120, (121)</t>
  </si>
  <si>
    <t>V.  Resultado de ejercicios anteriores.</t>
  </si>
  <si>
    <t>VI.  Otras aportaciones de socios.</t>
  </si>
  <si>
    <t>VII.  Resultado de ejercicio</t>
  </si>
  <si>
    <t>((557))</t>
  </si>
  <si>
    <t>VIII. (Dividendo a cuenta).</t>
  </si>
  <si>
    <t>IX.  Otros instrumentos de patrimonio neto.</t>
  </si>
  <si>
    <t>133, 1340, 137</t>
  </si>
  <si>
    <t>A.2) Ajustes por cambio de valor.</t>
  </si>
  <si>
    <t>130, 131, 132</t>
  </si>
  <si>
    <t>A.3) Subvenciones, donaciones y legados recibidos.</t>
  </si>
  <si>
    <t>B) PASIVO NO CORRIENTE.</t>
  </si>
  <si>
    <t>I. Provisiones a largo plazo</t>
  </si>
  <si>
    <t>Provisión por retribuciones al personal</t>
  </si>
  <si>
    <t>Provisión por desmantelamiento, retiro o rehabilitación del inmovilizado</t>
  </si>
  <si>
    <t>141, 142, 145, 146, 147</t>
  </si>
  <si>
    <t>Otras provisiones</t>
  </si>
  <si>
    <t>II. Deudas a largo plazo.</t>
  </si>
  <si>
    <t>177, 178, 179</t>
  </si>
  <si>
    <t>Obligaciones y otros valores negociables</t>
  </si>
  <si>
    <t>1605, 170</t>
  </si>
  <si>
    <t>Deudas con entidades de crédito.</t>
  </si>
  <si>
    <t>1625, 174</t>
  </si>
  <si>
    <t>Acreedores por arrendamiento financiero.</t>
  </si>
  <si>
    <t>1615, 1635, 171, 172, 173, 175, 176, 180, 185, 189</t>
  </si>
  <si>
    <t>Otras deudas a largo plazo.</t>
  </si>
  <si>
    <t>1603, 1604, 1613, 1614, 1623, 1624, 1633, 1634</t>
  </si>
  <si>
    <t>III. Deudas con empresas del grupo y asociadas a largo plazo.</t>
  </si>
  <si>
    <t>479</t>
  </si>
  <si>
    <t>IV. Pasivos por impuesto diferido.</t>
  </si>
  <si>
    <t>181</t>
  </si>
  <si>
    <t>V. Periodificaciones a largo plazo.</t>
  </si>
  <si>
    <t>NECA 6º, 16</t>
  </si>
  <si>
    <t>VI. Acreedores comerciales no corrientes</t>
  </si>
  <si>
    <t>15; NECA 6º, 17</t>
  </si>
  <si>
    <t>VII. Deuda con características especiales a largo plazo</t>
  </si>
  <si>
    <t>C) PASIVO CORRIENTE</t>
  </si>
  <si>
    <t>585, 586, 587, 588, 589</t>
  </si>
  <si>
    <t>I. Pasivos vinculados con activos no corrientes mantenidos para la venta.</t>
  </si>
  <si>
    <t>II. Provisiones a corto plazo.</t>
  </si>
  <si>
    <t>499,  5291, 5292, 5294, 5296, 5297</t>
  </si>
  <si>
    <t>III. Deudas a corto plazo.</t>
  </si>
  <si>
    <t>500, 501, 505, 506</t>
  </si>
  <si>
    <t>5105, 520, 527</t>
  </si>
  <si>
    <t>5125, 524</t>
  </si>
  <si>
    <t>194, 509, 5115, 5135, 5145, 521, 522, 523, 525, 526, 528, 551, 5525, 5530, 5532, 555, 5565, 5566, 5595, 5598, 560, 561, 569, (1034), (1044), (190), (1</t>
  </si>
  <si>
    <t>Otras deudas a corto plazo.</t>
  </si>
  <si>
    <t>5103, 5104, 5113,5114, 5123, 5124, 5133, 5134, 5143, 5144, 5523, 5524, 5563, 5564</t>
  </si>
  <si>
    <t>IV. Deudas con empresas del grupo y asociadas a corto plazo.</t>
  </si>
  <si>
    <t>V. Acreedores comerciales y otras cuentas a pagar.</t>
  </si>
  <si>
    <t>400, 401, 403, 404, 405, (406)</t>
  </si>
  <si>
    <t>Proveedores.</t>
  </si>
  <si>
    <t>41, 438, 465, 466, 475, 476, 477</t>
  </si>
  <si>
    <t>Otros acreedores.</t>
  </si>
  <si>
    <t>485, 568</t>
  </si>
  <si>
    <t>VI. Periodificaciones a corto plazo</t>
  </si>
  <si>
    <t>502, 507; NECA 6º, 17</t>
  </si>
  <si>
    <t>VII. Deuda con características especiales a corto plazo</t>
  </si>
  <si>
    <t>TOTAL PATRIMONIO NETO Y PASIVO (A+B+C)</t>
  </si>
  <si>
    <t xml:space="preserve">  </t>
  </si>
  <si>
    <t xml:space="preserve">  BALANCE</t>
  </si>
  <si>
    <t xml:space="preserve">  ACTIVO</t>
  </si>
  <si>
    <t xml:space="preserve">  A) ACTIVO NO CORRIENTE</t>
  </si>
  <si>
    <t>200, 201, 202, 203, 204, 205, 206, (2801), (2802), (2803), (2805), (2806), (2901), (2902), (2903), (2905), (2906)</t>
  </si>
  <si>
    <t>210, 211, 212, 213, 214, 215, 216, 217, 218, 219, 230, 231, 232, 233, 237, (281), (2910), (2911), (2912), (2913), (2914), (2915), (2916), (2917), (2918), (2919)</t>
  </si>
  <si>
    <t>220, 221, (282), (2920), (2921)</t>
  </si>
  <si>
    <t>NECA 6Âº, 8</t>
  </si>
  <si>
    <t xml:space="preserve">  B) ACTIVO CORRIENTE</t>
  </si>
  <si>
    <t>580, 581, 582, 583, 584, (5990), (5991), (5992), (5993), (5994)</t>
  </si>
  <si>
    <t>430, 431, 432, 433, 434,435, 436,  (437), (490), (4933), (4934), (4935)</t>
  </si>
  <si>
    <t xml:space="preserve">    .Clientes por ventas y prestaciones de servicios</t>
  </si>
  <si>
    <t xml:space="preserve">    .Accionistas (socios) por desembolsos exigidos</t>
  </si>
  <si>
    <t xml:space="preserve">    .Otros deudores</t>
  </si>
  <si>
    <t xml:space="preserve">  A) PATRIMONIO NETO</t>
  </si>
  <si>
    <t>100, 101, 102,  (1030), (1040)</t>
  </si>
  <si>
    <t xml:space="preserve">    .I.  Capital</t>
  </si>
  <si>
    <t xml:space="preserve">    .II.  Prima de emisión.</t>
  </si>
  <si>
    <t>112, 113, 114,  115, 119</t>
  </si>
  <si>
    <t xml:space="preserve">    .III. Reservas.</t>
  </si>
  <si>
    <t xml:space="preserve">    .IV. (Acciones y participaciones en patrimonio propias).</t>
  </si>
  <si>
    <t xml:space="preserve">    .V.  Resultado de ejercicios anteriores.</t>
  </si>
  <si>
    <t xml:space="preserve">    .VI.  Otras aportaciones de socios.</t>
  </si>
  <si>
    <t xml:space="preserve">    .VII.  Resultado de ejercicio</t>
  </si>
  <si>
    <t xml:space="preserve">    .VIII. (Dividendo a cuenta).</t>
  </si>
  <si>
    <t xml:space="preserve">    .IX.  Otros instrumentos de patrimonio neto.</t>
  </si>
  <si>
    <t xml:space="preserve">  B) PASIVO NO CORRIENTE.</t>
  </si>
  <si>
    <t xml:space="preserve">    .Obligaciones y otros valores negociables</t>
  </si>
  <si>
    <t xml:space="preserve">    .Deudas con entidades de crédito.</t>
  </si>
  <si>
    <t xml:space="preserve">    .Acreedores por arrendamiento financiero.</t>
  </si>
  <si>
    <t xml:space="preserve">    .Otras deudas a largo plazo.</t>
  </si>
  <si>
    <t>NECA 6Âº, 16</t>
  </si>
  <si>
    <t>15; NECA 6Âº, 17</t>
  </si>
  <si>
    <t xml:space="preserve">  C) PASIVO CORRIENTE</t>
  </si>
  <si>
    <t xml:space="preserve">    .Otras deudas a corto plazo.</t>
  </si>
  <si>
    <t xml:space="preserve">    .Proveedores.</t>
  </si>
  <si>
    <t xml:space="preserve">    .Otros acreedores.</t>
  </si>
  <si>
    <t>502, 507; NECA 6Âº, 17</t>
  </si>
  <si>
    <t>NOTA: En la primera columna (T) deben figurar los datos acumulados relativos al mes anterior del año de referencia. En la segunda columna (T-1) siempre deben figurar los datos a 31 de diciembre del año anterior</t>
  </si>
  <si>
    <t>(1) En la primera columna deben figurar los datos acumulados relativos al  mes  anterior del año de referencia. En la segunda columna siempre deben figurar los datos a 31 de Diciembre del año inmediato anterior.</t>
  </si>
  <si>
    <t>1T 2024</t>
  </si>
  <si>
    <t>4T - 2023</t>
  </si>
  <si>
    <t>Marzo 2024</t>
  </si>
  <si>
    <t>Diciembre 2023</t>
  </si>
  <si>
    <t>100, 101, 102,(1030), (1040)</t>
  </si>
  <si>
    <t>112, 113, 114, 115, 119</t>
  </si>
  <si>
    <t xml:space="preserve">(108), (109) </t>
  </si>
  <si>
    <t xml:space="preserve"> CUADRO G1: BALANCE</t>
  </si>
  <si>
    <t xml:space="preserve">   </t>
  </si>
  <si>
    <t xml:space="preserve"> </t>
  </si>
  <si>
    <t>201, (2801), (2901)</t>
  </si>
  <si>
    <t xml:space="preserve">    .    .Desarrollo</t>
  </si>
  <si>
    <t xml:space="preserve">    .    .Aplicaciones Informáticas</t>
  </si>
  <si>
    <t>202, (2802), (2902), 203, (2803), (2903), 204, 207, (2807), (2907), 205, 209, (2805), (2830), (2905)</t>
  </si>
  <si>
    <t xml:space="preserve">    .    .Resto del Inmovilizado Intangible</t>
  </si>
  <si>
    <t>II. Bienes del patrimonio Histórico</t>
  </si>
  <si>
    <t>249</t>
  </si>
  <si>
    <t xml:space="preserve">    .    .Anticipos</t>
  </si>
  <si>
    <t>240, (2990), 241, (2991), 242, (2992), 243, (2993), 244, (2994)</t>
  </si>
  <si>
    <t xml:space="preserve">    .    .Resto de bienes del Patrimonio Histórico</t>
  </si>
  <si>
    <t>III. Inmovilizado material.</t>
  </si>
  <si>
    <t xml:space="preserve">    .    .Terrenos</t>
  </si>
  <si>
    <t>239</t>
  </si>
  <si>
    <t>211, (2811), (2831), (2911), 212, 213, 214, 215, 216, 217, 218, 219, (2812), (2813), (2814), (2815), (2816), (2817), (2818), (2819), (2912)</t>
  </si>
  <si>
    <t xml:space="preserve">    .    . Resto del inmovilizado material</t>
  </si>
  <si>
    <t>IV. Inversiones inmobiliarias</t>
  </si>
  <si>
    <t xml:space="preserve">    .    . Terrenos</t>
  </si>
  <si>
    <t>221,(282), (2921), (2832)</t>
  </si>
  <si>
    <t xml:space="preserve">    .    . Construcciones</t>
  </si>
  <si>
    <t>2503, 2504, (2593), (2594), (293), 2523, 2524, (2953), (2954), 2513, 2514, (2943), (2944)</t>
  </si>
  <si>
    <t>V. Inversiones en empresas del grupo y asociadas a largo plazo</t>
  </si>
  <si>
    <t>2505, (2595), 260, (269), 2525, 262, 263, 264, (2955), (298), 2515, 261, (297), (2945), 265, 268, 27</t>
  </si>
  <si>
    <t>VI. Inversiones financieras a largo plazo</t>
  </si>
  <si>
    <t>474</t>
  </si>
  <si>
    <t>VII. Activos por impuesto diferido</t>
  </si>
  <si>
    <t>NECA 5Âª 7</t>
  </si>
  <si>
    <t>VIII. Deudores no corrientes</t>
  </si>
  <si>
    <t xml:space="preserve">    B) ACTIVO CORRIENTE</t>
  </si>
  <si>
    <t>NECA 5Âª 15 c)</t>
  </si>
  <si>
    <t>30, (390), 31, 32, (391), (392), 33, 34, (393), (394), 35, (395), 36, (396)</t>
  </si>
  <si>
    <t xml:space="preserve">    .    .Existencias</t>
  </si>
  <si>
    <t>407</t>
  </si>
  <si>
    <t>447, 448, 495</t>
  </si>
  <si>
    <t>III. Usuarios y otros deudores de la actividad propia</t>
  </si>
  <si>
    <t>IV. Deudores comerciales y otras cuentas a cobrar.</t>
  </si>
  <si>
    <t>430, 431, 432, 435, 436, (437), (490), (4935)</t>
  </si>
  <si>
    <t xml:space="preserve">    .    . Clientes por ventas y prestaciones de servicios</t>
  </si>
  <si>
    <t>558</t>
  </si>
  <si>
    <t xml:space="preserve">    .    . Fundadores por desembolsos exigidos</t>
  </si>
  <si>
    <t>433, 434, (4933), (4934), 440, 441, 446, 449, 5531, 5533, 460, 464, 544, 4709, 4700, 4707, 4708, 471, 472</t>
  </si>
  <si>
    <t xml:space="preserve">    .    . Otros deudores</t>
  </si>
  <si>
    <t>5303, 5304, (5393), (5394), (593), 5323, 5324, 5343, 5344, (5953), (5954), 5313, 5314, 5333, 5334, (5943), (5944), 5353, 5354, 5523, 5524</t>
  </si>
  <si>
    <t>V. Inversiones en empresas del grupo y asociadas a corto plazo</t>
  </si>
  <si>
    <t>5305, 540, (5395), (549), 5325, 5345, 542, 543, 547, (5955), (598), 5315, 5335, 541, 546, (5945), (597), 5590, 5593, 5355, 545, 548, 551</t>
  </si>
  <si>
    <t>VI. Inversiones financieras a corto plazo</t>
  </si>
  <si>
    <t>VII. Periodificaciones a corto plazo</t>
  </si>
  <si>
    <t>57</t>
  </si>
  <si>
    <t>VIII. Efectivo y otros activos liquidos equivalenteso</t>
  </si>
  <si>
    <t xml:space="preserve">    A) PATRIMONIO NETO</t>
  </si>
  <si>
    <t>A.1) Fondos propios.</t>
  </si>
  <si>
    <t>100, 101, (103), (104)</t>
  </si>
  <si>
    <t xml:space="preserve">    .    .I.   Dotación Fundacional</t>
  </si>
  <si>
    <t>111, 113, 114, 115</t>
  </si>
  <si>
    <t xml:space="preserve">    .    .II.  Reservas</t>
  </si>
  <si>
    <t xml:space="preserve">    .    .III. Excedentes de ejercicios anteriores</t>
  </si>
  <si>
    <t>129</t>
  </si>
  <si>
    <t xml:space="preserve">    .    .IV.  Excedente del ejercicio</t>
  </si>
  <si>
    <t>130, 131, 1320, 1321</t>
  </si>
  <si>
    <t xml:space="preserve">  130, 131, 1320, 1321</t>
  </si>
  <si>
    <t xml:space="preserve">    B) PASIVO NO CORRIENTE.</t>
  </si>
  <si>
    <t>I. Provision a largo plazo</t>
  </si>
  <si>
    <t>140</t>
  </si>
  <si>
    <t xml:space="preserve">    .    .Provisión por prestaciones a largo plazo al personal</t>
  </si>
  <si>
    <t>141, 142, 143, 145, 146</t>
  </si>
  <si>
    <t xml:space="preserve">    .    .Otras provisiones</t>
  </si>
  <si>
    <t>177, 179</t>
  </si>
  <si>
    <t xml:space="preserve">    .    .Obligaciones y otros valores negociables</t>
  </si>
  <si>
    <t xml:space="preserve">    .    .Deudas con entidades de crédito.</t>
  </si>
  <si>
    <t>1625, 174, 170</t>
  </si>
  <si>
    <t xml:space="preserve">    .    .Otras deudas a largo plazo.</t>
  </si>
  <si>
    <t>NECA 5Âª 10</t>
  </si>
  <si>
    <t>VI. Acreedores no corrientes</t>
  </si>
  <si>
    <t xml:space="preserve">    C) PASIVO CORRIENTE</t>
  </si>
  <si>
    <t>499, 529</t>
  </si>
  <si>
    <t>500, 505, 506</t>
  </si>
  <si>
    <t xml:space="preserve">    .    .Acreedores por arrendamiento financiero.</t>
  </si>
  <si>
    <t>509, 5115, 5135, 5145, 521, 522, 523, 525, 528, 5525, 5530, 5532, 555, 5565, 5566, 5595, 5598, 560, 561, 569</t>
  </si>
  <si>
    <t xml:space="preserve">    .    .Otras deudas a corto plazo.</t>
  </si>
  <si>
    <t>5103, 5104, 5113, 5114, 5123, 5124, 5133, 5134, 5143, 5144, 5523, 5524, 5563, 5564</t>
  </si>
  <si>
    <t>412</t>
  </si>
  <si>
    <t>V.  Beneficiarios - acreedores</t>
  </si>
  <si>
    <t>VI. Acreedores comerciales y otras cuentas a pagar</t>
  </si>
  <si>
    <t>400, 401, 405, (406)</t>
  </si>
  <si>
    <t xml:space="preserve">    .    .Proveedores.</t>
  </si>
  <si>
    <t>403, 404, 410, 411, 419, 465, 466, 4752, 4750, 4751, 4758, 476, 477, 438</t>
  </si>
  <si>
    <t xml:space="preserve">    .    .Otros acreedores.</t>
  </si>
  <si>
    <t xml:space="preserve">(miles de euros) </t>
  </si>
  <si>
    <t>DIC23_DEF</t>
  </si>
  <si>
    <t xml:space="preserve">    .Desarrollo</t>
  </si>
  <si>
    <t xml:space="preserve">    .Aplicaciones Informáticas</t>
  </si>
  <si>
    <t xml:space="preserve">    .Anticipos</t>
  </si>
  <si>
    <t xml:space="preserve">    .Resto del Inmovilizado Intangible</t>
  </si>
  <si>
    <t xml:space="preserve">    .Terrenos</t>
  </si>
  <si>
    <t xml:space="preserve">    .Resto del Inmovilizado material</t>
  </si>
  <si>
    <t xml:space="preserve">    .Construcciones</t>
  </si>
  <si>
    <t xml:space="preserve">    .Inmovilizado </t>
  </si>
  <si>
    <t xml:space="preserve">         Terrenos</t>
  </si>
  <si>
    <t xml:space="preserve">         Resto de Inmovilizado</t>
  </si>
  <si>
    <t xml:space="preserve">    .Inversiones financieras</t>
  </si>
  <si>
    <t xml:space="preserve">    .Existencias y otros activos</t>
  </si>
  <si>
    <t xml:space="preserve">    .Existencias</t>
  </si>
  <si>
    <t xml:space="preserve">    .Provisión por retribuciones al personal</t>
  </si>
  <si>
    <t xml:space="preserve">    .Provisión por desmantelamiento, retiro o rehabilitación del inmovilizado</t>
  </si>
  <si>
    <t xml:space="preserve">    .Otras provisiones</t>
  </si>
  <si>
    <t>BALANCE DE SITUACIÓN</t>
  </si>
  <si>
    <t>EMPRESAS Y ENTES PÚBLICOS DE LA COMUNIDAD DE MADRID</t>
  </si>
  <si>
    <t>Trimestre I_2024</t>
  </si>
  <si>
    <t>AGENCIA PARA LA ADMINISTRACIÓN DIGITAL DE LA COMUNIDAD DE MADRID</t>
  </si>
  <si>
    <t>AGRUPACIÓN DE INTERÉS ECONÓMICO CENTRO SUPERIOR DE INVESTIGACIÓN DEL AUTOMÓVIL Y DE LA SEGURIDAD VIAL</t>
  </si>
  <si>
    <t>ALCALINGUA – UNIVERSIDAD DE ALCALÁ, S.R.L.</t>
  </si>
  <si>
    <t>AGENCIA MADRILEÑA PARA EL APOYO A LAS PERSONAS ADULTAS CON DISCAPACIDAD_AMAPAD</t>
  </si>
  <si>
    <t>CANAL EXTENSIA, S.A.</t>
  </si>
  <si>
    <t>CANAL GESTIÓN LANZAROTE, S.A.U.</t>
  </si>
  <si>
    <t>CANAL DE ISABEL II</t>
  </si>
  <si>
    <t>CANAL DE ISABEL II, S.A.</t>
  </si>
  <si>
    <t>CENTRO DE TRANSPORTES DE COSLADA, S.A.</t>
  </si>
  <si>
    <t>CIUDAD RESIDENCIAL UNIVERSITARIA, S.A. (CRUSA)</t>
  </si>
  <si>
    <t>CONSEJO DE LA JUVENTUD</t>
  </si>
  <si>
    <t>FUNDACIÓN HOSPITAL UNIVERSITARIO ALCORCÓN</t>
  </si>
  <si>
    <t>EMPRESA PÚBLICA HOSPITAL UNIVERSITARIO DE FUENLABRADA</t>
  </si>
  <si>
    <t>MADRID ACTIVA</t>
  </si>
  <si>
    <t>MADRID, CULTURA Y TURISMO, S.A.U. (TURMADRID)</t>
  </si>
  <si>
    <t>METRO DE MADRID, S.A.</t>
  </si>
  <si>
    <t>PLANIFICA MADRID, PROYECTOS Y OBRAS, M.P., S.A. (OBRAS MADRID, S.A)</t>
  </si>
  <si>
    <t>RADIO TELEVISIÓN MADRID, S.A.U (RTVM)</t>
  </si>
  <si>
    <t>UNIVERSITAS XXI, SOLUCIONES Y TECNOLOGIA PARA LA UNIVERSIDAD, S.A. (OCUSA)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</si>
</sst>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=0]0.00;###,##0.00"/>
  </numFmts>
  <fonts count="1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48"/>
      <name val="Verdana"/>
      <family val="2"/>
    </font>
    <font>
      <b/>
      <sz val="10"/>
      <color indexed="48"/>
      <name val="Verdana"/>
      <family val="2"/>
    </font>
    <font>
      <b/>
      <sz val="16"/>
      <color indexed="48"/>
      <name val="Verdana"/>
      <family val="2"/>
    </font>
    <font>
      <b/>
      <sz val="10"/>
      <name val="Verdana"/>
      <family val="2"/>
    </font>
    <font>
      <sz val="10"/>
      <color theme="1"/>
      <name val="Calibri"/>
      <family val="2"/>
      <scheme val="minor"/>
    </font>
    <font>
      <sz val="11"/>
      <name val="Calibri"/>
    </font>
    <font>
      <b/>
      <sz val="10"/>
      <color rgb="FF000000"/>
      <name val="Verdana"/>
      <family val="2"/>
    </font>
    <font>
      <sz val="9"/>
      <color rgb="FF000000"/>
      <name val="Verdana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CCFFCC"/>
        <bgColor indexed="64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EAF3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CEE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indexed="44"/>
      </left>
      <right/>
      <top style="medium">
        <color indexed="44"/>
      </top>
      <bottom/>
      <diagonal/>
    </border>
    <border>
      <left style="medium">
        <color indexed="44"/>
      </left>
      <right/>
      <top/>
      <bottom/>
      <diagonal/>
    </border>
    <border>
      <left style="medium">
        <color indexed="44"/>
      </left>
      <right/>
      <top/>
      <bottom style="medium">
        <color indexed="44"/>
      </bottom>
      <diagonal/>
    </border>
  </borders>
  <cellStyleXfs count="7">
    <xf numFmtId="0" fontId="0" fillId="0" borderId="0"/>
    <xf numFmtId="49" fontId="2" fillId="4" borderId="7">
      <alignment horizontal="center" vertical="center" wrapText="1"/>
      <protection locked="0"/>
    </xf>
    <xf numFmtId="164" fontId="4" fillId="7" borderId="8">
      <alignment horizontal="right" vertical="center" wrapText="1"/>
    </xf>
    <xf numFmtId="164" fontId="4" fillId="0" borderId="8">
      <alignment horizontal="right" vertical="center" wrapText="1"/>
      <protection locked="0"/>
    </xf>
    <xf numFmtId="0" fontId="10" fillId="0" borderId="0"/>
    <xf numFmtId="0" fontId="15" fillId="0" borderId="0"/>
    <xf numFmtId="0" fontId="17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vertical="center"/>
    </xf>
    <xf numFmtId="49" fontId="2" fillId="4" borderId="7" xfId="1">
      <alignment horizontal="center" vertical="center" wrapText="1"/>
      <protection locked="0"/>
    </xf>
    <xf numFmtId="49" fontId="3" fillId="5" borderId="8" xfId="0" applyNumberFormat="1" applyFont="1" applyFill="1" applyBorder="1" applyAlignment="1">
      <alignment vertical="center" wrapText="1"/>
    </xf>
    <xf numFmtId="164" fontId="3" fillId="5" borderId="8" xfId="0" applyNumberFormat="1" applyFont="1" applyFill="1" applyBorder="1" applyAlignment="1">
      <alignment horizontal="right" vertical="center" wrapText="1"/>
    </xf>
    <xf numFmtId="49" fontId="4" fillId="6" borderId="8" xfId="0" applyNumberFormat="1" applyFont="1" applyFill="1" applyBorder="1" applyAlignment="1">
      <alignment vertical="center" wrapText="1"/>
    </xf>
    <xf numFmtId="164" fontId="4" fillId="7" borderId="8" xfId="2">
      <alignment horizontal="right" vertical="center" wrapText="1"/>
    </xf>
    <xf numFmtId="164" fontId="4" fillId="0" borderId="8" xfId="3">
      <alignment horizontal="right" vertical="center" wrapText="1"/>
      <protection locked="0"/>
    </xf>
    <xf numFmtId="49" fontId="3" fillId="2" borderId="8" xfId="0" applyNumberFormat="1" applyFont="1" applyFill="1" applyBorder="1" applyAlignment="1">
      <alignment vertical="center" wrapText="1"/>
    </xf>
    <xf numFmtId="49" fontId="2" fillId="2" borderId="8" xfId="0" applyNumberFormat="1" applyFont="1" applyFill="1" applyBorder="1" applyAlignment="1">
      <alignment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49" fontId="4" fillId="6" borderId="8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horizontal="right" vertical="center"/>
    </xf>
    <xf numFmtId="0" fontId="6" fillId="4" borderId="7" xfId="0" applyNumberFormat="1" applyFont="1" applyFill="1" applyBorder="1" applyAlignment="1" applyProtection="1">
      <alignment horizontal="center" vertical="center" wrapText="1"/>
    </xf>
    <xf numFmtId="0" fontId="7" fillId="4" borderId="7" xfId="0" applyNumberFormat="1" applyFont="1" applyFill="1" applyBorder="1" applyAlignment="1" applyProtection="1">
      <alignment horizontal="center" vertical="center" wrapText="1"/>
    </xf>
    <xf numFmtId="14" fontId="6" fillId="4" borderId="7" xfId="0" applyNumberFormat="1" applyFont="1" applyFill="1" applyBorder="1" applyAlignment="1" applyProtection="1">
      <alignment horizontal="center" vertical="center" wrapText="1"/>
    </xf>
    <xf numFmtId="0" fontId="3" fillId="9" borderId="7" xfId="0" applyNumberFormat="1" applyFont="1" applyFill="1" applyBorder="1" applyAlignment="1" applyProtection="1">
      <alignment vertical="center" wrapText="1"/>
    </xf>
    <xf numFmtId="4" fontId="8" fillId="9" borderId="7" xfId="0" applyNumberFormat="1" applyFont="1" applyFill="1" applyBorder="1" applyAlignment="1" applyProtection="1">
      <alignment horizontal="right" vertical="center"/>
      <protection locked="0"/>
    </xf>
    <xf numFmtId="0" fontId="4" fillId="10" borderId="7" xfId="0" applyNumberFormat="1" applyFont="1" applyFill="1" applyBorder="1" applyAlignment="1" applyProtection="1">
      <alignment vertical="center" wrapText="1"/>
    </xf>
    <xf numFmtId="4" fontId="0" fillId="0" borderId="7" xfId="0" applyNumberFormat="1" applyFont="1" applyFill="1" applyBorder="1" applyAlignment="1" applyProtection="1">
      <alignment horizontal="right" vertical="center"/>
      <protection locked="0"/>
    </xf>
    <xf numFmtId="0" fontId="6" fillId="4" borderId="7" xfId="0" applyNumberFormat="1" applyFont="1" applyFill="1" applyBorder="1" applyAlignment="1" applyProtection="1">
      <alignment horizontal="left" vertical="center" wrapText="1"/>
    </xf>
    <xf numFmtId="4" fontId="8" fillId="4" borderId="7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/>
    <xf numFmtId="0" fontId="10" fillId="0" borderId="0" xfId="4" applyNumberFormat="1" applyFont="1" applyAlignment="1">
      <alignment vertical="center"/>
    </xf>
    <xf numFmtId="0" fontId="10" fillId="0" borderId="0" xfId="4" applyNumberFormat="1" applyFont="1"/>
    <xf numFmtId="0" fontId="2" fillId="2" borderId="7" xfId="4" applyNumberFormat="1" applyFont="1" applyFill="1" applyBorder="1" applyAlignment="1">
      <alignment horizontal="center" vertical="center" wrapText="1"/>
    </xf>
    <xf numFmtId="49" fontId="3" fillId="5" borderId="8" xfId="4" applyNumberFormat="1" applyFont="1" applyFill="1" applyBorder="1" applyAlignment="1">
      <alignment wrapText="1"/>
    </xf>
    <xf numFmtId="164" fontId="8" fillId="11" borderId="8" xfId="4" applyNumberFormat="1" applyFont="1" applyFill="1" applyBorder="1" applyAlignment="1" applyProtection="1">
      <alignment horizontal="right" wrapText="1"/>
      <protection locked="0"/>
    </xf>
    <xf numFmtId="49" fontId="4" fillId="6" borderId="8" xfId="4" applyNumberFormat="1" applyFont="1" applyFill="1" applyBorder="1" applyAlignment="1">
      <alignment wrapText="1"/>
    </xf>
    <xf numFmtId="164" fontId="4" fillId="11" borderId="8" xfId="4" applyNumberFormat="1" applyFont="1" applyFill="1" applyBorder="1" applyAlignment="1" applyProtection="1">
      <alignment horizontal="right" wrapText="1"/>
      <protection locked="0"/>
    </xf>
    <xf numFmtId="164" fontId="4" fillId="0" borderId="8" xfId="4" applyNumberFormat="1" applyFont="1" applyBorder="1" applyAlignment="1" applyProtection="1">
      <alignment horizontal="right" wrapText="1"/>
      <protection locked="0"/>
    </xf>
    <xf numFmtId="49" fontId="3" fillId="2" borderId="8" xfId="4" applyNumberFormat="1" applyFont="1" applyFill="1" applyBorder="1" applyAlignment="1">
      <alignment wrapText="1"/>
    </xf>
    <xf numFmtId="49" fontId="2" fillId="2" borderId="8" xfId="4" applyNumberFormat="1" applyFont="1" applyFill="1" applyBorder="1" applyAlignment="1">
      <alignment wrapText="1"/>
    </xf>
    <xf numFmtId="49" fontId="10" fillId="0" borderId="0" xfId="4" applyNumberFormat="1" applyFont="1" applyAlignment="1">
      <alignment wrapText="1"/>
    </xf>
    <xf numFmtId="164" fontId="10" fillId="0" borderId="0" xfId="4" applyNumberFormat="1" applyFont="1" applyAlignment="1" applyProtection="1">
      <alignment horizontal="right" wrapText="1"/>
      <protection locked="0"/>
    </xf>
    <xf numFmtId="0" fontId="4" fillId="0" borderId="0" xfId="4" applyNumberFormat="1" applyFont="1"/>
    <xf numFmtId="17" fontId="6" fillId="4" borderId="7" xfId="0" applyNumberFormat="1" applyFont="1" applyFill="1" applyBorder="1" applyAlignment="1" applyProtection="1">
      <alignment horizontal="center" vertical="center" wrapText="1"/>
    </xf>
    <xf numFmtId="4" fontId="1" fillId="0" borderId="7" xfId="0" applyNumberFormat="1" applyFont="1" applyFill="1" applyBorder="1" applyAlignment="1" applyProtection="1">
      <alignment horizontal="right" vertical="center"/>
      <protection locked="0"/>
    </xf>
    <xf numFmtId="49" fontId="6" fillId="4" borderId="7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" fontId="0" fillId="0" borderId="0" xfId="0" applyNumberFormat="1"/>
    <xf numFmtId="0" fontId="10" fillId="0" borderId="0" xfId="4" applyAlignment="1">
      <alignment vertical="center"/>
    </xf>
    <xf numFmtId="0" fontId="10" fillId="0" borderId="0" xfId="4"/>
    <xf numFmtId="0" fontId="2" fillId="2" borderId="7" xfId="4" applyFont="1" applyFill="1" applyBorder="1" applyAlignment="1">
      <alignment horizontal="center" vertical="center" wrapText="1"/>
    </xf>
    <xf numFmtId="164" fontId="11" fillId="11" borderId="8" xfId="4" applyNumberFormat="1" applyFont="1" applyFill="1" applyBorder="1" applyAlignment="1" applyProtection="1">
      <alignment horizontal="right" wrapText="1"/>
      <protection locked="0"/>
    </xf>
    <xf numFmtId="164" fontId="12" fillId="11" borderId="8" xfId="4" applyNumberFormat="1" applyFont="1" applyFill="1" applyBorder="1" applyAlignment="1" applyProtection="1">
      <alignment horizontal="right" wrapText="1"/>
      <protection locked="0"/>
    </xf>
    <xf numFmtId="164" fontId="12" fillId="0" borderId="8" xfId="4" applyNumberFormat="1" applyFont="1" applyBorder="1" applyAlignment="1" applyProtection="1">
      <alignment horizontal="right" wrapText="1"/>
      <protection locked="0"/>
    </xf>
    <xf numFmtId="0" fontId="13" fillId="0" borderId="0" xfId="4" applyFont="1"/>
    <xf numFmtId="0" fontId="10" fillId="0" borderId="0" xfId="4" applyAlignment="1">
      <alignment horizontal="right" vertical="center"/>
    </xf>
    <xf numFmtId="0" fontId="13" fillId="0" borderId="0" xfId="4" applyFont="1" applyAlignment="1">
      <alignment wrapText="1"/>
    </xf>
    <xf numFmtId="0" fontId="13" fillId="0" borderId="0" xfId="4" applyFont="1" applyAlignment="1">
      <alignment vertical="center"/>
    </xf>
    <xf numFmtId="4" fontId="10" fillId="0" borderId="0" xfId="4" applyNumberFormat="1"/>
    <xf numFmtId="49" fontId="10" fillId="0" borderId="0" xfId="4" applyNumberFormat="1" applyAlignment="1">
      <alignment wrapText="1"/>
    </xf>
    <xf numFmtId="164" fontId="14" fillId="0" borderId="0" xfId="4" applyNumberFormat="1" applyFont="1" applyAlignment="1" applyProtection="1">
      <alignment horizontal="right" wrapText="1"/>
      <protection locked="0"/>
    </xf>
    <xf numFmtId="0" fontId="4" fillId="0" borderId="0" xfId="4" applyFont="1"/>
    <xf numFmtId="0" fontId="14" fillId="0" borderId="0" xfId="4" applyFont="1"/>
    <xf numFmtId="0" fontId="0" fillId="0" borderId="0" xfId="0" applyProtection="1">
      <protection hidden="1"/>
    </xf>
    <xf numFmtId="0" fontId="6" fillId="12" borderId="10" xfId="0" applyNumberFormat="1" applyFont="1" applyFill="1" applyBorder="1" applyAlignment="1" applyProtection="1">
      <alignment horizontal="center" vertical="center" wrapText="1"/>
      <protection hidden="1"/>
    </xf>
    <xf numFmtId="0" fontId="3" fillId="13" borderId="10" xfId="0" applyNumberFormat="1" applyFont="1" applyFill="1" applyBorder="1" applyAlignment="1" applyProtection="1">
      <alignment vertical="center" wrapText="1"/>
      <protection hidden="1"/>
    </xf>
    <xf numFmtId="4" fontId="8" fillId="13" borderId="10" xfId="0" applyNumberFormat="1" applyFont="1" applyFill="1" applyBorder="1" applyAlignment="1" applyProtection="1">
      <alignment horizontal="right" vertical="center"/>
      <protection hidden="1"/>
    </xf>
    <xf numFmtId="0" fontId="4" fillId="15" borderId="10" xfId="0" applyNumberFormat="1" applyFont="1" applyFill="1" applyBorder="1" applyAlignment="1" applyProtection="1">
      <alignment vertical="center" wrapText="1"/>
      <protection hidden="1"/>
    </xf>
    <xf numFmtId="4" fontId="0" fillId="0" borderId="10" xfId="0" applyNumberFormat="1" applyFont="1" applyFill="1" applyBorder="1" applyAlignment="1" applyProtection="1">
      <alignment horizontal="right" vertical="center"/>
      <protection hidden="1"/>
    </xf>
    <xf numFmtId="4" fontId="0" fillId="0" borderId="10" xfId="0" applyNumberFormat="1" applyFont="1" applyFill="1" applyBorder="1" applyAlignment="1" applyProtection="1">
      <alignment horizontal="right" vertical="center"/>
      <protection locked="0"/>
    </xf>
    <xf numFmtId="0" fontId="6" fillId="12" borderId="10" xfId="0" applyNumberFormat="1" applyFont="1" applyFill="1" applyBorder="1" applyAlignment="1" applyProtection="1">
      <alignment horizontal="left" vertical="center" wrapText="1"/>
      <protection hidden="1"/>
    </xf>
    <xf numFmtId="4" fontId="8" fillId="12" borderId="10" xfId="0" applyNumberFormat="1" applyFont="1" applyFill="1" applyBorder="1" applyAlignment="1" applyProtection="1">
      <alignment horizontal="right" vertical="center" wrapText="1"/>
      <protection hidden="1"/>
    </xf>
    <xf numFmtId="0" fontId="4" fillId="0" borderId="0" xfId="0" applyNumberFormat="1" applyFont="1"/>
    <xf numFmtId="0" fontId="0" fillId="0" borderId="0" xfId="0" applyNumberFormat="1" applyFont="1" applyAlignment="1">
      <alignment vertical="center"/>
    </xf>
    <xf numFmtId="0" fontId="0" fillId="0" borderId="0" xfId="0" applyNumberFormat="1" applyFont="1"/>
    <xf numFmtId="0" fontId="2" fillId="2" borderId="7" xfId="0" applyNumberFormat="1" applyFont="1" applyFill="1" applyBorder="1" applyAlignment="1">
      <alignment horizontal="center" vertical="center" wrapText="1"/>
    </xf>
    <xf numFmtId="17" fontId="2" fillId="2" borderId="7" xfId="0" applyNumberFormat="1" applyFont="1" applyFill="1" applyBorder="1" applyAlignment="1">
      <alignment horizontal="center" vertical="center" wrapText="1"/>
    </xf>
    <xf numFmtId="49" fontId="3" fillId="5" borderId="8" xfId="0" applyNumberFormat="1" applyFont="1" applyFill="1" applyBorder="1" applyAlignment="1">
      <alignment wrapText="1"/>
    </xf>
    <xf numFmtId="164" fontId="8" fillId="11" borderId="8" xfId="0" applyNumberFormat="1" applyFont="1" applyFill="1" applyBorder="1" applyAlignment="1" applyProtection="1">
      <alignment horizontal="right" wrapText="1"/>
      <protection locked="0"/>
    </xf>
    <xf numFmtId="49" fontId="4" fillId="6" borderId="8" xfId="0" applyNumberFormat="1" applyFont="1" applyFill="1" applyBorder="1" applyAlignment="1">
      <alignment wrapText="1"/>
    </xf>
    <xf numFmtId="164" fontId="4" fillId="11" borderId="8" xfId="0" applyNumberFormat="1" applyFont="1" applyFill="1" applyBorder="1" applyAlignment="1" applyProtection="1">
      <alignment horizontal="right" wrapText="1"/>
      <protection locked="0"/>
    </xf>
    <xf numFmtId="164" fontId="4" fillId="0" borderId="8" xfId="0" applyNumberFormat="1" applyFont="1" applyBorder="1" applyAlignment="1" applyProtection="1">
      <alignment horizontal="right" wrapText="1"/>
      <protection locked="0"/>
    </xf>
    <xf numFmtId="49" fontId="3" fillId="2" borderId="8" xfId="0" applyNumberFormat="1" applyFont="1" applyFill="1" applyBorder="1" applyAlignment="1">
      <alignment wrapText="1"/>
    </xf>
    <xf numFmtId="49" fontId="2" fillId="2" borderId="8" xfId="0" applyNumberFormat="1" applyFont="1" applyFill="1" applyBorder="1" applyAlignment="1">
      <alignment wrapText="1"/>
    </xf>
    <xf numFmtId="4" fontId="0" fillId="0" borderId="0" xfId="0" applyNumberFormat="1" applyFont="1"/>
    <xf numFmtId="49" fontId="0" fillId="0" borderId="0" xfId="0" applyNumberFormat="1" applyFont="1" applyAlignment="1">
      <alignment wrapText="1"/>
    </xf>
    <xf numFmtId="164" fontId="0" fillId="0" borderId="0" xfId="0" applyNumberFormat="1" applyFont="1" applyAlignment="1" applyProtection="1">
      <alignment horizontal="right" wrapText="1"/>
      <protection locked="0"/>
    </xf>
    <xf numFmtId="164" fontId="4" fillId="0" borderId="8" xfId="4" quotePrefix="1" applyNumberFormat="1" applyFont="1" applyBorder="1" applyAlignment="1" applyProtection="1">
      <alignment horizontal="right" wrapText="1"/>
      <protection locked="0"/>
    </xf>
    <xf numFmtId="164" fontId="10" fillId="0" borderId="0" xfId="4" applyNumberFormat="1" applyAlignment="1" applyProtection="1">
      <alignment horizontal="righ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vertical="center" wrapText="1"/>
    </xf>
    <xf numFmtId="0" fontId="4" fillId="10" borderId="7" xfId="0" applyFont="1" applyFill="1" applyBorder="1" applyAlignment="1">
      <alignment vertical="center" wrapText="1"/>
    </xf>
    <xf numFmtId="4" fontId="0" fillId="0" borderId="7" xfId="0" applyNumberFormat="1" applyBorder="1" applyAlignment="1" applyProtection="1">
      <alignment horizontal="right" vertical="center"/>
      <protection locked="0"/>
    </xf>
    <xf numFmtId="0" fontId="6" fillId="4" borderId="7" xfId="0" applyFont="1" applyFill="1" applyBorder="1" applyAlignment="1">
      <alignment horizontal="left" vertical="center" wrapText="1"/>
    </xf>
    <xf numFmtId="4" fontId="10" fillId="0" borderId="0" xfId="4" applyNumberFormat="1" applyFont="1"/>
    <xf numFmtId="0" fontId="5" fillId="12" borderId="11" xfId="5" applyNumberFormat="1" applyFont="1" applyFill="1" applyBorder="1" applyAlignment="1" applyProtection="1">
      <alignment horizontal="left" vertical="center" wrapText="1"/>
    </xf>
    <xf numFmtId="0" fontId="15" fillId="0" borderId="0" xfId="5"/>
    <xf numFmtId="0" fontId="5" fillId="12" borderId="12" xfId="5" applyNumberFormat="1" applyFont="1" applyFill="1" applyBorder="1" applyAlignment="1" applyProtection="1">
      <alignment horizontal="left" vertical="center" wrapText="1"/>
    </xf>
    <xf numFmtId="0" fontId="5" fillId="12" borderId="13" xfId="5" applyNumberFormat="1" applyFont="1" applyFill="1" applyBorder="1" applyAlignment="1" applyProtection="1">
      <alignment horizontal="left" vertical="center" wrapText="1"/>
    </xf>
    <xf numFmtId="0" fontId="17" fillId="0" borderId="0" xfId="6"/>
    <xf numFmtId="0" fontId="16" fillId="0" borderId="0" xfId="5" applyFont="1"/>
    <xf numFmtId="0" fontId="2" fillId="2" borderId="1" xfId="4" applyNumberFormat="1" applyFont="1" applyFill="1" applyBorder="1" applyAlignment="1">
      <alignment vertical="center" wrapText="1"/>
    </xf>
    <xf numFmtId="0" fontId="10" fillId="0" borderId="2" xfId="4" applyNumberFormat="1" applyFont="1" applyBorder="1" applyAlignment="1">
      <alignment vertical="center" wrapText="1"/>
    </xf>
    <xf numFmtId="0" fontId="10" fillId="0" borderId="3" xfId="4" applyNumberFormat="1" applyFont="1" applyBorder="1" applyAlignment="1">
      <alignment vertical="center" wrapText="1"/>
    </xf>
    <xf numFmtId="0" fontId="2" fillId="3" borderId="4" xfId="4" applyNumberFormat="1" applyFont="1" applyFill="1" applyBorder="1" applyAlignment="1">
      <alignment vertical="center" wrapText="1"/>
    </xf>
    <xf numFmtId="0" fontId="10" fillId="0" borderId="5" xfId="4" applyNumberFormat="1" applyFont="1" applyBorder="1" applyAlignment="1">
      <alignment vertical="center" wrapText="1"/>
    </xf>
    <xf numFmtId="0" fontId="10" fillId="0" borderId="6" xfId="4" applyNumberFormat="1" applyFont="1" applyBorder="1" applyAlignment="1">
      <alignment vertical="center" wrapText="1"/>
    </xf>
    <xf numFmtId="0" fontId="2" fillId="3" borderId="7" xfId="4" applyNumberFormat="1" applyFont="1" applyFill="1" applyBorder="1" applyAlignment="1">
      <alignment vertical="center" wrapText="1"/>
    </xf>
    <xf numFmtId="0" fontId="10" fillId="0" borderId="0" xfId="4" applyNumberFormat="1" applyFont="1" applyAlignment="1">
      <alignment vertical="center" wrapText="1"/>
    </xf>
    <xf numFmtId="0" fontId="2" fillId="0" borderId="0" xfId="4" applyNumberFormat="1" applyFont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8" borderId="0" xfId="0" applyNumberFormat="1" applyFont="1" applyFill="1" applyBorder="1" applyAlignment="1" applyProtection="1">
      <alignment horizontal="right" vertical="center"/>
    </xf>
    <xf numFmtId="0" fontId="2" fillId="2" borderId="1" xfId="4" applyFont="1" applyFill="1" applyBorder="1" applyAlignment="1">
      <alignment vertical="center" wrapText="1"/>
    </xf>
    <xf numFmtId="0" fontId="10" fillId="0" borderId="2" xfId="4" applyBorder="1" applyAlignment="1">
      <alignment vertical="center" wrapText="1"/>
    </xf>
    <xf numFmtId="0" fontId="10" fillId="0" borderId="3" xfId="4" applyBorder="1" applyAlignment="1">
      <alignment vertical="center" wrapText="1"/>
    </xf>
    <xf numFmtId="0" fontId="2" fillId="3" borderId="4" xfId="4" applyFont="1" applyFill="1" applyBorder="1" applyAlignment="1">
      <alignment vertical="center" wrapText="1"/>
    </xf>
    <xf numFmtId="0" fontId="10" fillId="0" borderId="5" xfId="4" applyBorder="1" applyAlignment="1">
      <alignment vertical="center" wrapText="1"/>
    </xf>
    <xf numFmtId="0" fontId="10" fillId="0" borderId="6" xfId="4" applyBorder="1" applyAlignment="1">
      <alignment vertical="center" wrapText="1"/>
    </xf>
    <xf numFmtId="0" fontId="2" fillId="3" borderId="7" xfId="4" applyFont="1" applyFill="1" applyBorder="1" applyAlignment="1">
      <alignment vertical="center" wrapText="1"/>
    </xf>
    <xf numFmtId="0" fontId="10" fillId="0" borderId="0" xfId="4" applyAlignment="1">
      <alignment vertical="center" wrapText="1"/>
    </xf>
    <xf numFmtId="0" fontId="2" fillId="0" borderId="0" xfId="4" applyFont="1" applyAlignment="1">
      <alignment horizontal="right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0" fillId="0" borderId="2" xfId="0" applyNumberFormat="1" applyFont="1" applyBorder="1" applyAlignment="1">
      <alignment vertical="center" wrapText="1"/>
    </xf>
    <xf numFmtId="0" fontId="0" fillId="0" borderId="3" xfId="0" applyNumberFormat="1" applyFont="1" applyBorder="1" applyAlignment="1">
      <alignment vertical="center" wrapText="1"/>
    </xf>
    <xf numFmtId="0" fontId="2" fillId="3" borderId="4" xfId="0" applyNumberFormat="1" applyFont="1" applyFill="1" applyBorder="1" applyAlignment="1">
      <alignment vertical="center" wrapText="1"/>
    </xf>
    <xf numFmtId="0" fontId="0" fillId="0" borderId="5" xfId="0" applyNumberFormat="1" applyFont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2" fillId="3" borderId="7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right" vertical="center" wrapText="1"/>
    </xf>
    <xf numFmtId="0" fontId="5" fillId="4" borderId="1" xfId="0" applyNumberFormat="1" applyFont="1" applyFill="1" applyBorder="1" applyAlignment="1" applyProtection="1">
      <alignment horizontal="left" vertical="center" wrapText="1"/>
      <protection hidden="1"/>
    </xf>
    <xf numFmtId="0" fontId="5" fillId="4" borderId="2" xfId="0" applyNumberFormat="1" applyFont="1" applyFill="1" applyBorder="1" applyAlignment="1" applyProtection="1">
      <alignment horizontal="left" vertical="center" wrapText="1"/>
      <protection hidden="1"/>
    </xf>
    <xf numFmtId="0" fontId="5" fillId="12" borderId="9" xfId="0" applyNumberFormat="1" applyFont="1" applyFill="1" applyBorder="1" applyAlignment="1" applyProtection="1">
      <alignment horizontal="left" vertical="center" wrapText="1"/>
      <protection hidden="1"/>
    </xf>
    <xf numFmtId="0" fontId="3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9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13" borderId="9" xfId="0" applyNumberFormat="1" applyFont="1" applyFill="1" applyBorder="1" applyAlignment="1" applyProtection="1">
      <alignment horizontal="center" vertical="center" wrapText="1"/>
      <protection hidden="1"/>
    </xf>
    <xf numFmtId="0" fontId="5" fillId="14" borderId="0" xfId="0" applyNumberFormat="1" applyFont="1" applyFill="1" applyBorder="1" applyAlignment="1" applyProtection="1">
      <alignment horizontal="right" vertical="center"/>
      <protection hidden="1"/>
    </xf>
    <xf numFmtId="0" fontId="5" fillId="8" borderId="0" xfId="0" applyFont="1" applyFill="1" applyAlignment="1">
      <alignment horizontal="right" vertical="center"/>
    </xf>
  </cellXfs>
  <cellStyles count="7">
    <cellStyle name="Cabecera" xfId="1"/>
    <cellStyle name="Datos_num" xfId="3"/>
    <cellStyle name="Datos_num_bloq" xfId="2"/>
    <cellStyle name="Hipervínculo" xfId="6" builtinId="8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/>
  </sheetViews>
  <sheetFormatPr baseColWidth="10" defaultColWidth="9.140625" defaultRowHeight="15"/>
  <cols>
    <col min="1" max="1" width="109.7109375" style="96" bestFit="1" customWidth="1"/>
    <col min="2" max="16384" width="9.140625" style="92"/>
  </cols>
  <sheetData>
    <row r="1" spans="1:5">
      <c r="A1" s="91" t="s">
        <v>280</v>
      </c>
    </row>
    <row r="2" spans="1:5">
      <c r="A2" s="93" t="s">
        <v>281</v>
      </c>
      <c r="E2" s="92" t="s">
        <v>175</v>
      </c>
    </row>
    <row r="3" spans="1:5" ht="15.75" thickBot="1">
      <c r="A3" s="94" t="s">
        <v>282</v>
      </c>
    </row>
    <row r="4" spans="1:5">
      <c r="A4" s="95" t="s">
        <v>286</v>
      </c>
    </row>
    <row r="5" spans="1:5">
      <c r="A5" s="95" t="s">
        <v>283</v>
      </c>
    </row>
    <row r="6" spans="1:5">
      <c r="A6" s="95" t="s">
        <v>284</v>
      </c>
    </row>
    <row r="7" spans="1:5">
      <c r="A7" s="95" t="s">
        <v>285</v>
      </c>
    </row>
    <row r="8" spans="1:5">
      <c r="A8" s="95" t="s">
        <v>289</v>
      </c>
    </row>
    <row r="9" spans="1:5">
      <c r="A9" s="95" t="s">
        <v>290</v>
      </c>
    </row>
    <row r="10" spans="1:5">
      <c r="A10" s="95" t="s">
        <v>287</v>
      </c>
    </row>
    <row r="11" spans="1:5">
      <c r="A11" s="95" t="s">
        <v>288</v>
      </c>
    </row>
    <row r="12" spans="1:5">
      <c r="A12" s="95" t="s">
        <v>291</v>
      </c>
    </row>
    <row r="13" spans="1:5">
      <c r="A13" s="95" t="s">
        <v>292</v>
      </c>
    </row>
    <row r="14" spans="1:5">
      <c r="A14" s="95" t="s">
        <v>293</v>
      </c>
    </row>
    <row r="15" spans="1:5">
      <c r="A15" s="95" t="s">
        <v>295</v>
      </c>
    </row>
    <row r="16" spans="1:5">
      <c r="A16" s="95" t="s">
        <v>294</v>
      </c>
    </row>
    <row r="17" spans="1:1">
      <c r="A17" s="95" t="s">
        <v>296</v>
      </c>
    </row>
    <row r="18" spans="1:1">
      <c r="A18" s="95" t="s">
        <v>297</v>
      </c>
    </row>
    <row r="19" spans="1:1">
      <c r="A19" s="95" t="s">
        <v>298</v>
      </c>
    </row>
    <row r="20" spans="1:1">
      <c r="A20" s="95" t="s">
        <v>299</v>
      </c>
    </row>
    <row r="21" spans="1:1">
      <c r="A21" s="95" t="s">
        <v>300</v>
      </c>
    </row>
    <row r="22" spans="1:1">
      <c r="A22" s="95" t="s">
        <v>301</v>
      </c>
    </row>
  </sheetData>
  <sortState ref="A4:A22">
    <sortCondition ref="A22"/>
  </sortState>
  <hyperlinks>
    <hyperlink ref="A5" location="'AG. ADM.DIGITAL'!A1" display="AGENCIA PARA LA ADMINISTRACIÓN DIGITAL DE LA COMUNIDAD DE MADRID"/>
    <hyperlink ref="A6" location="AIECSIASV!A1" display="AGRUPACIÓN DE INTERÉS ECONÓMICO CENTRO SUPERIOR DE INVESTIGACIÓN DEL AUTOMÓVIL Y DE LA SEGURIDAD VIAL"/>
    <hyperlink ref="A7" location="ALCALINGUA!A1" display="ALCALINGUA – UNIVERSIDAD DE ALCALÁ, S.R.L."/>
    <hyperlink ref="A4" location="AMAPAD!A1" display="AGENCIA MADRILEÑA PARA EL APOYO A LAS PERSONAS ADULTAS CON DISCAPACIDAD_AMAPAD"/>
    <hyperlink ref="A10" location="'CANAL Extensia'!A1" display="CANAL EXTENSIA, S.A."/>
    <hyperlink ref="A11" location="'CANAL Gest. Lanzarote'!A1" display="CANAL GESTIÓN LANZAROTE, S.A.U."/>
    <hyperlink ref="A8" location="CYII!A1" display="CANAL DE ISABEL II"/>
    <hyperlink ref="A9" location="'CYII, S.A.'!A1" display="CANAL DE ISABEL II, S.A."/>
    <hyperlink ref="A12" location="CTC!A1" display="CENTRO DE TRANSPORTES DE COSLADA, S.A."/>
    <hyperlink ref="A13" location="CRUSA!A1" display="CIUDAD RESIDENCIAL UNIVERSITARIA, S.A. (CRUSA)"/>
    <hyperlink ref="A14" location="'CONSEJO JUVENTUD'!A1" display="CONSEJO DE LA JUVENTUD"/>
    <hyperlink ref="A16" location="HOSP.ALCORCÓN!A1" display="FUNDACIÓN HOSPITAL UNIVERSITARIO ALCORCÓN"/>
    <hyperlink ref="A15" location="HOSP.FUENLABRADA!A1" display="EMPRESA PÚBLICA HOSPITAL UNIVERSITARIO DE FUENLABRADA"/>
    <hyperlink ref="A17" location="'MADRID ACTIVA'!A1" display="MADRID ACTIVA"/>
    <hyperlink ref="A18" location="'MADRID CULTURA Y TURISMO'!A1" display="MADRID, CULTURA Y TURISMO, S.A.U. (TURMADRID)"/>
    <hyperlink ref="A19" location="METRO!A1" display="METRO DE MADRID, S.A."/>
    <hyperlink ref="A20" location="'PLANIFICA MADRID'!A1" display="PLANIFICA MADRID, PROYECTOS Y OBRAS, M.P., S.A. (OBRAS MADRID, S.A)"/>
    <hyperlink ref="A21" location="RTVM!A1" display="RADIO TELEVISIÓN MADRID, S.A.U (RTVM)"/>
    <hyperlink ref="A22" location="'UNIVERSITAS XXI'!A1" display="UNIVERSITAS XXI, SOLUCIONES Y TECNOLOGIA PARA LA UNIVERSIDAD, S.A. (OCUSA)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>
      <c r="A1" s="115" t="s">
        <v>1</v>
      </c>
      <c r="B1" s="115"/>
      <c r="C1" s="115"/>
      <c r="D1" s="115"/>
    </row>
    <row r="2" spans="1:4" ht="20.25" thickBot="1">
      <c r="A2" s="15" t="s">
        <v>126</v>
      </c>
      <c r="B2" s="16" t="s">
        <v>127</v>
      </c>
      <c r="C2" s="15"/>
      <c r="D2" s="15"/>
    </row>
    <row r="3" spans="1:4" ht="15.75" thickBot="1">
      <c r="A3" s="15" t="s">
        <v>126</v>
      </c>
      <c r="B3" s="15" t="s">
        <v>128</v>
      </c>
      <c r="C3" s="17">
        <v>45382</v>
      </c>
      <c r="D3" s="17">
        <v>45291</v>
      </c>
    </row>
    <row r="4" spans="1:4" ht="18.75" customHeight="1" thickBot="1">
      <c r="A4" s="18" t="s">
        <v>126</v>
      </c>
      <c r="B4" s="18" t="s">
        <v>129</v>
      </c>
      <c r="C4" s="19">
        <f>SUM(C5:C11)</f>
        <v>3236</v>
      </c>
      <c r="D4" s="19">
        <f>SUM(D5:D11)</f>
        <v>3260</v>
      </c>
    </row>
    <row r="5" spans="1:4" ht="34.5" thickBot="1">
      <c r="A5" s="20" t="s">
        <v>130</v>
      </c>
      <c r="B5" s="20" t="s">
        <v>8</v>
      </c>
      <c r="C5" s="21">
        <v>25</v>
      </c>
      <c r="D5" s="21">
        <v>25</v>
      </c>
    </row>
    <row r="6" spans="1:4" ht="45.75" thickBot="1">
      <c r="A6" s="20" t="s">
        <v>131</v>
      </c>
      <c r="B6" s="20" t="s">
        <v>16</v>
      </c>
      <c r="C6" s="21">
        <v>2662</v>
      </c>
      <c r="D6" s="21">
        <v>2685</v>
      </c>
    </row>
    <row r="7" spans="1:4" ht="15.75" thickBot="1">
      <c r="A7" s="20" t="s">
        <v>132</v>
      </c>
      <c r="B7" s="20" t="s">
        <v>21</v>
      </c>
      <c r="C7" s="21"/>
      <c r="D7" s="21"/>
    </row>
    <row r="8" spans="1:4" ht="29.25" customHeight="1" thickBot="1">
      <c r="A8" s="20" t="s">
        <v>25</v>
      </c>
      <c r="B8" s="20" t="s">
        <v>26</v>
      </c>
      <c r="C8" s="21">
        <v>5</v>
      </c>
      <c r="D8" s="21">
        <v>5</v>
      </c>
    </row>
    <row r="9" spans="1:4" ht="35.25" customHeight="1" thickBot="1">
      <c r="A9" s="20" t="s">
        <v>27</v>
      </c>
      <c r="B9" s="20" t="s">
        <v>28</v>
      </c>
      <c r="C9" s="21">
        <v>1</v>
      </c>
      <c r="D9" s="21">
        <v>2</v>
      </c>
    </row>
    <row r="10" spans="1:4" ht="15.75" thickBot="1">
      <c r="A10" s="20"/>
      <c r="B10" s="20" t="s">
        <v>29</v>
      </c>
      <c r="C10" s="21">
        <v>543</v>
      </c>
      <c r="D10" s="21">
        <v>543</v>
      </c>
    </row>
    <row r="11" spans="1:4" ht="15.75" thickBot="1">
      <c r="A11" s="20" t="s">
        <v>133</v>
      </c>
      <c r="B11" s="20" t="s">
        <v>31</v>
      </c>
      <c r="C11" s="21"/>
      <c r="D11" s="21"/>
    </row>
    <row r="12" spans="1:4" ht="15.75" thickBot="1">
      <c r="A12" s="18" t="s">
        <v>126</v>
      </c>
      <c r="B12" s="18" t="s">
        <v>134</v>
      </c>
      <c r="C12" s="19">
        <f>SUM(C13:C15,C19:C22)</f>
        <v>4257</v>
      </c>
      <c r="D12" s="19">
        <f>SUM(D13:D15,D19:D22)</f>
        <v>4590</v>
      </c>
    </row>
    <row r="13" spans="1:4" ht="23.25" thickBot="1">
      <c r="A13" s="20" t="s">
        <v>135</v>
      </c>
      <c r="B13" s="20" t="s">
        <v>33</v>
      </c>
      <c r="C13" s="21"/>
      <c r="D13" s="21"/>
    </row>
    <row r="14" spans="1:4" ht="15.75" thickBot="1">
      <c r="A14" s="20" t="s">
        <v>42</v>
      </c>
      <c r="B14" s="20" t="s">
        <v>41</v>
      </c>
      <c r="C14" s="21">
        <v>2423</v>
      </c>
      <c r="D14" s="21">
        <v>2423</v>
      </c>
    </row>
    <row r="15" spans="1:4" ht="15.75" thickBot="1">
      <c r="A15" s="20"/>
      <c r="B15" s="20" t="s">
        <v>44</v>
      </c>
      <c r="C15" s="21">
        <f>SUM(C16:C18)</f>
        <v>799</v>
      </c>
      <c r="D15" s="21">
        <f>SUM(D16:D18)</f>
        <v>753</v>
      </c>
    </row>
    <row r="16" spans="1:4" ht="24" customHeight="1" thickBot="1">
      <c r="A16" s="20" t="s">
        <v>136</v>
      </c>
      <c r="B16" s="20" t="s">
        <v>137</v>
      </c>
      <c r="C16" s="21">
        <v>799</v>
      </c>
      <c r="D16" s="21">
        <v>753</v>
      </c>
    </row>
    <row r="17" spans="1:4" ht="15.75" thickBot="1">
      <c r="A17" s="20"/>
      <c r="B17" s="20" t="s">
        <v>138</v>
      </c>
      <c r="C17" s="21"/>
      <c r="D17" s="21"/>
    </row>
    <row r="18" spans="1:4" ht="15.75" thickBot="1">
      <c r="A18" s="20" t="s">
        <v>48</v>
      </c>
      <c r="B18" s="20" t="s">
        <v>139</v>
      </c>
      <c r="C18" s="21"/>
      <c r="D18" s="21"/>
    </row>
    <row r="19" spans="1:4" ht="46.5" customHeight="1" thickBot="1">
      <c r="A19" s="20" t="s">
        <v>50</v>
      </c>
      <c r="B19" s="20" t="s">
        <v>51</v>
      </c>
      <c r="C19" s="21"/>
      <c r="D19" s="21"/>
    </row>
    <row r="20" spans="1:4" ht="52.5" customHeight="1" thickBot="1">
      <c r="A20" s="20" t="s">
        <v>52</v>
      </c>
      <c r="B20" s="20" t="s">
        <v>53</v>
      </c>
      <c r="C20" s="21"/>
      <c r="D20" s="21"/>
    </row>
    <row r="21" spans="1:4" ht="15.75" thickBot="1">
      <c r="A21" s="20" t="s">
        <v>54</v>
      </c>
      <c r="B21" s="20" t="s">
        <v>55</v>
      </c>
      <c r="C21" s="21">
        <v>0</v>
      </c>
      <c r="D21" s="21">
        <v>3</v>
      </c>
    </row>
    <row r="22" spans="1:4" ht="15.75" thickBot="1">
      <c r="A22" s="20"/>
      <c r="B22" s="20" t="s">
        <v>56</v>
      </c>
      <c r="C22" s="21">
        <v>1035</v>
      </c>
      <c r="D22" s="21">
        <v>1411</v>
      </c>
    </row>
    <row r="23" spans="1:4" ht="25.5" customHeight="1" thickBot="1">
      <c r="A23" s="22"/>
      <c r="B23" s="22" t="s">
        <v>57</v>
      </c>
      <c r="C23" s="23">
        <f>C4+C12</f>
        <v>7493</v>
      </c>
      <c r="D23" s="23">
        <f>D4+D12</f>
        <v>7850</v>
      </c>
    </row>
    <row r="24" spans="1:4" ht="15.75" thickBot="1">
      <c r="A24" s="18" t="s">
        <v>126</v>
      </c>
      <c r="B24" s="18" t="s">
        <v>140</v>
      </c>
      <c r="C24" s="19">
        <f>C25+C35+C36</f>
        <v>6614</v>
      </c>
      <c r="D24" s="19">
        <f>D25+D35+D36</f>
        <v>6588</v>
      </c>
    </row>
    <row r="25" spans="1:4" ht="15.75" thickBot="1">
      <c r="A25" s="20"/>
      <c r="B25" s="20" t="s">
        <v>59</v>
      </c>
      <c r="C25" s="21">
        <f>SUM(C26:C34)</f>
        <v>6579</v>
      </c>
      <c r="D25" s="21">
        <f>SUM(D26:D34)</f>
        <v>6553</v>
      </c>
    </row>
    <row r="26" spans="1:4" ht="15.75" thickBot="1">
      <c r="A26" s="20" t="s">
        <v>141</v>
      </c>
      <c r="B26" s="20" t="s">
        <v>142</v>
      </c>
      <c r="C26" s="21">
        <v>6625</v>
      </c>
      <c r="D26" s="21">
        <v>6625</v>
      </c>
    </row>
    <row r="27" spans="1:4" ht="15.75" thickBot="1">
      <c r="A27" s="20"/>
      <c r="B27" s="20" t="s">
        <v>143</v>
      </c>
      <c r="C27" s="21"/>
      <c r="D27" s="21"/>
    </row>
    <row r="28" spans="1:4" ht="15.75" thickBot="1">
      <c r="A28" s="20" t="s">
        <v>144</v>
      </c>
      <c r="B28" s="20" t="s">
        <v>145</v>
      </c>
      <c r="C28" s="21">
        <v>-119</v>
      </c>
      <c r="D28" s="21">
        <v>-119</v>
      </c>
    </row>
    <row r="29" spans="1:4" ht="15.75" thickBot="1">
      <c r="A29" s="20" t="s">
        <v>65</v>
      </c>
      <c r="B29" s="20" t="s">
        <v>146</v>
      </c>
      <c r="C29" s="21"/>
      <c r="D29" s="21"/>
    </row>
    <row r="30" spans="1:4" ht="15.75" thickBot="1">
      <c r="A30" s="20" t="s">
        <v>67</v>
      </c>
      <c r="B30" s="20" t="s">
        <v>147</v>
      </c>
      <c r="C30" s="21">
        <v>47</v>
      </c>
      <c r="D30" s="21"/>
    </row>
    <row r="31" spans="1:4" ht="15.75" thickBot="1">
      <c r="A31" s="20"/>
      <c r="B31" s="20" t="s">
        <v>148</v>
      </c>
      <c r="C31" s="21"/>
      <c r="D31" s="21"/>
    </row>
    <row r="32" spans="1:4" ht="15.75" thickBot="1">
      <c r="A32" s="20"/>
      <c r="B32" s="20" t="s">
        <v>149</v>
      </c>
      <c r="C32" s="21">
        <v>26</v>
      </c>
      <c r="D32" s="21">
        <v>47</v>
      </c>
    </row>
    <row r="33" spans="1:4" ht="15.75" thickBot="1">
      <c r="A33" s="20" t="s">
        <v>71</v>
      </c>
      <c r="B33" s="20" t="s">
        <v>150</v>
      </c>
      <c r="C33" s="21"/>
      <c r="D33" s="21"/>
    </row>
    <row r="34" spans="1:4" ht="15.75" thickBot="1">
      <c r="A34" s="20"/>
      <c r="B34" s="20" t="s">
        <v>151</v>
      </c>
      <c r="C34" s="21"/>
      <c r="D34" s="21"/>
    </row>
    <row r="35" spans="1:4" ht="15.75" thickBot="1">
      <c r="A35" s="20" t="s">
        <v>74</v>
      </c>
      <c r="B35" s="20" t="s">
        <v>75</v>
      </c>
      <c r="C35" s="21"/>
      <c r="D35" s="21"/>
    </row>
    <row r="36" spans="1:4" ht="15.75" thickBot="1">
      <c r="A36" s="20" t="s">
        <v>76</v>
      </c>
      <c r="B36" s="20" t="s">
        <v>77</v>
      </c>
      <c r="C36" s="21">
        <v>35</v>
      </c>
      <c r="D36" s="21">
        <v>35</v>
      </c>
    </row>
    <row r="37" spans="1:4" ht="15.75" thickBot="1">
      <c r="A37" s="18" t="s">
        <v>126</v>
      </c>
      <c r="B37" s="18" t="s">
        <v>152</v>
      </c>
      <c r="C37" s="19">
        <f>SUM(C38:C39,C44:C48)</f>
        <v>115</v>
      </c>
      <c r="D37" s="19">
        <f>SUM(D38:D39,D44:D48)</f>
        <v>161</v>
      </c>
    </row>
    <row r="38" spans="1:4" ht="15.75" thickBot="1">
      <c r="A38" s="20" t="s">
        <v>82</v>
      </c>
      <c r="B38" s="20" t="s">
        <v>79</v>
      </c>
      <c r="C38" s="21">
        <v>0</v>
      </c>
      <c r="D38" s="21">
        <v>17</v>
      </c>
    </row>
    <row r="39" spans="1:4" ht="15.75" thickBot="1">
      <c r="A39" s="20"/>
      <c r="B39" s="20" t="s">
        <v>84</v>
      </c>
      <c r="C39" s="21">
        <f>SUM(C40:C43)</f>
        <v>104</v>
      </c>
      <c r="D39" s="21">
        <f>SUM(D40:D43)</f>
        <v>133</v>
      </c>
    </row>
    <row r="40" spans="1:4" ht="15.75" thickBot="1">
      <c r="A40" s="20" t="s">
        <v>85</v>
      </c>
      <c r="B40" s="20" t="s">
        <v>153</v>
      </c>
      <c r="C40" s="21"/>
      <c r="D40" s="21"/>
    </row>
    <row r="41" spans="1:4" ht="15.75" thickBot="1">
      <c r="A41" s="20" t="s">
        <v>87</v>
      </c>
      <c r="B41" s="20" t="s">
        <v>154</v>
      </c>
      <c r="C41" s="21"/>
      <c r="D41" s="21"/>
    </row>
    <row r="42" spans="1:4" ht="15.75" thickBot="1">
      <c r="A42" s="20" t="s">
        <v>89</v>
      </c>
      <c r="B42" s="20" t="s">
        <v>155</v>
      </c>
      <c r="C42" s="21"/>
      <c r="D42" s="21"/>
    </row>
    <row r="43" spans="1:4" ht="18" customHeight="1" thickBot="1">
      <c r="A43" s="20" t="s">
        <v>91</v>
      </c>
      <c r="B43" s="20" t="s">
        <v>156</v>
      </c>
      <c r="C43" s="21">
        <v>104</v>
      </c>
      <c r="D43" s="21">
        <v>133</v>
      </c>
    </row>
    <row r="44" spans="1:4" ht="15.75" thickBot="1">
      <c r="A44" s="20" t="s">
        <v>93</v>
      </c>
      <c r="B44" s="20" t="s">
        <v>94</v>
      </c>
      <c r="C44" s="21"/>
      <c r="D44" s="21"/>
    </row>
    <row r="45" spans="1:4" ht="15.75" thickBot="1">
      <c r="A45" s="20" t="s">
        <v>95</v>
      </c>
      <c r="B45" s="20" t="s">
        <v>96</v>
      </c>
      <c r="C45" s="21">
        <v>11</v>
      </c>
      <c r="D45" s="21">
        <v>11</v>
      </c>
    </row>
    <row r="46" spans="1:4" ht="15.75" thickBot="1">
      <c r="A46" s="20" t="s">
        <v>97</v>
      </c>
      <c r="B46" s="20" t="s">
        <v>98</v>
      </c>
      <c r="C46" s="21"/>
      <c r="D46" s="21"/>
    </row>
    <row r="47" spans="1:4" ht="15.75" thickBot="1">
      <c r="A47" s="20" t="s">
        <v>157</v>
      </c>
      <c r="B47" s="20" t="s">
        <v>100</v>
      </c>
      <c r="C47" s="21"/>
      <c r="D47" s="21"/>
    </row>
    <row r="48" spans="1:4" ht="15.75" thickBot="1">
      <c r="A48" s="20" t="s">
        <v>158</v>
      </c>
      <c r="B48" s="20" t="s">
        <v>102</v>
      </c>
      <c r="C48" s="21"/>
      <c r="D48" s="21"/>
    </row>
    <row r="49" spans="1:4" ht="15.75" thickBot="1">
      <c r="A49" s="18" t="s">
        <v>126</v>
      </c>
      <c r="B49" s="18" t="s">
        <v>159</v>
      </c>
      <c r="C49" s="19">
        <f>SUM(C50:C52,C57:C58,C61:C62)</f>
        <v>764</v>
      </c>
      <c r="D49" s="19">
        <f>SUM(D50:D52,D57:D58,D61:D62)</f>
        <v>1101</v>
      </c>
    </row>
    <row r="50" spans="1:4" ht="15.75" thickBot="1">
      <c r="A50" s="20" t="s">
        <v>104</v>
      </c>
      <c r="B50" s="20" t="s">
        <v>105</v>
      </c>
      <c r="C50" s="21"/>
      <c r="D50" s="21"/>
    </row>
    <row r="51" spans="1:4" ht="15.75" thickBot="1">
      <c r="A51" s="20" t="s">
        <v>107</v>
      </c>
      <c r="B51" s="20" t="s">
        <v>106</v>
      </c>
      <c r="C51" s="21"/>
      <c r="D51" s="21"/>
    </row>
    <row r="52" spans="1:4" ht="15.75" thickBot="1">
      <c r="A52" s="20"/>
      <c r="B52" s="20" t="s">
        <v>108</v>
      </c>
      <c r="C52" s="21">
        <f>SUM(C53:C56)</f>
        <v>2</v>
      </c>
      <c r="D52" s="21">
        <f>SUM(D53:D56)</f>
        <v>288</v>
      </c>
    </row>
    <row r="53" spans="1:4" ht="15.75" thickBot="1">
      <c r="A53" s="20" t="s">
        <v>109</v>
      </c>
      <c r="B53" s="20" t="s">
        <v>153</v>
      </c>
      <c r="C53" s="21"/>
      <c r="D53" s="21"/>
    </row>
    <row r="54" spans="1:4" ht="15.75" thickBot="1">
      <c r="A54" s="20" t="s">
        <v>110</v>
      </c>
      <c r="B54" s="20" t="s">
        <v>154</v>
      </c>
      <c r="C54" s="21"/>
      <c r="D54" s="21"/>
    </row>
    <row r="55" spans="1:4" ht="15.75" thickBot="1">
      <c r="A55" s="20" t="s">
        <v>111</v>
      </c>
      <c r="B55" s="20" t="s">
        <v>155</v>
      </c>
      <c r="C55" s="21"/>
      <c r="D55" s="21"/>
    </row>
    <row r="56" spans="1:4" ht="42" customHeight="1" thickBot="1">
      <c r="A56" s="20" t="s">
        <v>112</v>
      </c>
      <c r="B56" s="20" t="s">
        <v>160</v>
      </c>
      <c r="C56" s="21">
        <v>2</v>
      </c>
      <c r="D56" s="21">
        <v>288</v>
      </c>
    </row>
    <row r="57" spans="1:4" ht="31.5" customHeight="1" thickBot="1">
      <c r="A57" s="20" t="s">
        <v>114</v>
      </c>
      <c r="B57" s="20" t="s">
        <v>115</v>
      </c>
      <c r="C57" s="21"/>
      <c r="D57" s="21"/>
    </row>
    <row r="58" spans="1:4" ht="15.75" thickBot="1">
      <c r="A58" s="20"/>
      <c r="B58" s="20" t="s">
        <v>116</v>
      </c>
      <c r="C58" s="21">
        <f>SUM(C59:C60)</f>
        <v>762</v>
      </c>
      <c r="D58" s="21">
        <f>SUM(D59:D60)</f>
        <v>813</v>
      </c>
    </row>
    <row r="59" spans="1:4" ht="15.75" thickBot="1">
      <c r="A59" s="20" t="s">
        <v>117</v>
      </c>
      <c r="B59" s="20" t="s">
        <v>161</v>
      </c>
      <c r="C59" s="21"/>
      <c r="D59" s="21"/>
    </row>
    <row r="60" spans="1:4" ht="15.75" thickBot="1">
      <c r="A60" s="20" t="s">
        <v>119</v>
      </c>
      <c r="B60" s="20" t="s">
        <v>162</v>
      </c>
      <c r="C60" s="21">
        <v>762</v>
      </c>
      <c r="D60" s="21">
        <v>813</v>
      </c>
    </row>
    <row r="61" spans="1:4" ht="15.75" thickBot="1">
      <c r="A61" s="20" t="s">
        <v>121</v>
      </c>
      <c r="B61" s="20" t="s">
        <v>122</v>
      </c>
      <c r="C61" s="21"/>
      <c r="D61" s="21"/>
    </row>
    <row r="62" spans="1:4" ht="15.75" thickBot="1">
      <c r="A62" s="20" t="s">
        <v>163</v>
      </c>
      <c r="B62" s="20" t="s">
        <v>124</v>
      </c>
      <c r="C62" s="21"/>
      <c r="D62" s="21"/>
    </row>
    <row r="63" spans="1:4" ht="23.25" customHeight="1" thickBot="1">
      <c r="A63" s="22"/>
      <c r="B63" s="22" t="s">
        <v>125</v>
      </c>
      <c r="C63" s="23">
        <f>C24+C37+C49</f>
        <v>7493</v>
      </c>
      <c r="D63" s="23">
        <f>D24+D37+D49</f>
        <v>7850</v>
      </c>
    </row>
    <row r="66" spans="1:1">
      <c r="A66" s="24" t="s">
        <v>164</v>
      </c>
    </row>
  </sheetData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/>
  <cols>
    <col min="1" max="1" width="49" customWidth="1"/>
    <col min="2" max="2" width="85.5703125" bestFit="1" customWidth="1"/>
    <col min="3" max="3" width="20.5703125" customWidth="1"/>
    <col min="4" max="4" width="21.42578125" customWidth="1"/>
    <col min="5" max="5" width="28.5703125" bestFit="1" customWidth="1"/>
    <col min="6" max="6" width="85.5703125" bestFit="1" customWidth="1"/>
    <col min="7" max="8" width="15.42578125" bestFit="1" customWidth="1"/>
  </cols>
  <sheetData>
    <row r="1" spans="1:4" ht="12.75" customHeight="1" thickBot="1">
      <c r="A1" s="115" t="s">
        <v>1</v>
      </c>
      <c r="B1" s="115"/>
      <c r="C1" s="115"/>
      <c r="D1" s="115"/>
    </row>
    <row r="2" spans="1:4" ht="20.25" thickBot="1">
      <c r="A2" s="15" t="s">
        <v>126</v>
      </c>
      <c r="B2" s="16" t="s">
        <v>127</v>
      </c>
      <c r="C2" s="15"/>
      <c r="D2" s="15"/>
    </row>
    <row r="3" spans="1:4" ht="15.75" thickBot="1">
      <c r="A3" s="15" t="s">
        <v>126</v>
      </c>
      <c r="B3" s="15" t="s">
        <v>128</v>
      </c>
      <c r="C3" s="15" t="s">
        <v>5</v>
      </c>
      <c r="D3" s="15" t="s">
        <v>6</v>
      </c>
    </row>
    <row r="4" spans="1:4" ht="18.75" customHeight="1" thickBot="1">
      <c r="A4" s="18" t="s">
        <v>126</v>
      </c>
      <c r="B4" s="18" t="s">
        <v>129</v>
      </c>
      <c r="C4" s="19">
        <f>SUM(C5:C11)</f>
        <v>367</v>
      </c>
      <c r="D4" s="19">
        <f>SUM(D5:D11)</f>
        <v>374</v>
      </c>
    </row>
    <row r="5" spans="1:4" ht="34.5" thickBot="1">
      <c r="A5" s="20" t="s">
        <v>130</v>
      </c>
      <c r="B5" s="20" t="s">
        <v>8</v>
      </c>
      <c r="C5" s="21"/>
      <c r="D5" s="21"/>
    </row>
    <row r="6" spans="1:4" ht="45.75" thickBot="1">
      <c r="A6" s="20" t="s">
        <v>131</v>
      </c>
      <c r="B6" s="20" t="s">
        <v>16</v>
      </c>
      <c r="C6" s="21">
        <v>365</v>
      </c>
      <c r="D6" s="21">
        <v>372</v>
      </c>
    </row>
    <row r="7" spans="1:4" ht="15.75" thickBot="1">
      <c r="A7" s="20" t="s">
        <v>132</v>
      </c>
      <c r="B7" s="20" t="s">
        <v>21</v>
      </c>
      <c r="C7" s="21"/>
      <c r="D7" s="21"/>
    </row>
    <row r="8" spans="1:4" ht="29.25" customHeight="1" thickBot="1">
      <c r="A8" s="20" t="s">
        <v>25</v>
      </c>
      <c r="B8" s="20" t="s">
        <v>26</v>
      </c>
      <c r="C8" s="21"/>
      <c r="D8" s="21"/>
    </row>
    <row r="9" spans="1:4" ht="35.25" customHeight="1" thickBot="1">
      <c r="A9" s="20" t="s">
        <v>27</v>
      </c>
      <c r="B9" s="20" t="s">
        <v>28</v>
      </c>
      <c r="C9" s="21">
        <v>2</v>
      </c>
      <c r="D9" s="21">
        <v>2</v>
      </c>
    </row>
    <row r="10" spans="1:4" ht="15.75" thickBot="1">
      <c r="A10" s="20"/>
      <c r="B10" s="20" t="s">
        <v>29</v>
      </c>
      <c r="C10" s="21"/>
      <c r="D10" s="21"/>
    </row>
    <row r="11" spans="1:4" ht="15.75" thickBot="1">
      <c r="A11" s="20" t="s">
        <v>133</v>
      </c>
      <c r="B11" s="20" t="s">
        <v>31</v>
      </c>
      <c r="C11" s="21"/>
      <c r="D11" s="21"/>
    </row>
    <row r="12" spans="1:4" ht="15.75" thickBot="1">
      <c r="A12" s="18" t="s">
        <v>126</v>
      </c>
      <c r="B12" s="18" t="s">
        <v>134</v>
      </c>
      <c r="C12" s="19">
        <f>SUM(C13:C15,C19:C22)</f>
        <v>854</v>
      </c>
      <c r="D12" s="19">
        <f>SUM(D13:D15,D19:D22)</f>
        <v>617</v>
      </c>
    </row>
    <row r="13" spans="1:4" ht="23.25" thickBot="1">
      <c r="A13" s="20" t="s">
        <v>135</v>
      </c>
      <c r="B13" s="20" t="s">
        <v>33</v>
      </c>
      <c r="C13" s="21"/>
      <c r="D13" s="21"/>
    </row>
    <row r="14" spans="1:4" ht="15.75" thickBot="1">
      <c r="A14" s="20" t="s">
        <v>42</v>
      </c>
      <c r="B14" s="20" t="s">
        <v>41</v>
      </c>
      <c r="C14" s="21">
        <v>15</v>
      </c>
      <c r="D14" s="21">
        <v>9</v>
      </c>
    </row>
    <row r="15" spans="1:4" ht="15.75" thickBot="1">
      <c r="A15" s="20"/>
      <c r="B15" s="20" t="s">
        <v>44</v>
      </c>
      <c r="C15" s="21">
        <f>SUM(C16:C18)</f>
        <v>194</v>
      </c>
      <c r="D15" s="21">
        <f>SUM(D16:D18)</f>
        <v>154</v>
      </c>
    </row>
    <row r="16" spans="1:4" ht="24" customHeight="1" thickBot="1">
      <c r="A16" s="20" t="s">
        <v>136</v>
      </c>
      <c r="B16" s="20" t="s">
        <v>137</v>
      </c>
      <c r="C16" s="21">
        <v>143</v>
      </c>
      <c r="D16" s="21">
        <v>109</v>
      </c>
    </row>
    <row r="17" spans="1:4" ht="15.75" thickBot="1">
      <c r="A17" s="20"/>
      <c r="B17" s="20" t="s">
        <v>138</v>
      </c>
      <c r="C17" s="21"/>
      <c r="D17" s="21"/>
    </row>
    <row r="18" spans="1:4" ht="15.75" thickBot="1">
      <c r="A18" s="20" t="s">
        <v>48</v>
      </c>
      <c r="B18" s="20" t="s">
        <v>139</v>
      </c>
      <c r="C18" s="21">
        <v>51</v>
      </c>
      <c r="D18" s="21">
        <v>45</v>
      </c>
    </row>
    <row r="19" spans="1:4" ht="46.5" customHeight="1" thickBot="1">
      <c r="A19" s="20" t="s">
        <v>50</v>
      </c>
      <c r="B19" s="20" t="s">
        <v>51</v>
      </c>
      <c r="C19" s="21"/>
      <c r="D19" s="21"/>
    </row>
    <row r="20" spans="1:4" ht="52.5" customHeight="1" thickBot="1">
      <c r="A20" s="20" t="s">
        <v>52</v>
      </c>
      <c r="B20" s="20" t="s">
        <v>53</v>
      </c>
      <c r="C20" s="21"/>
      <c r="D20" s="21"/>
    </row>
    <row r="21" spans="1:4" ht="15.75" thickBot="1">
      <c r="A21" s="20" t="s">
        <v>54</v>
      </c>
      <c r="B21" s="20" t="s">
        <v>55</v>
      </c>
      <c r="C21" s="21"/>
      <c r="D21" s="21">
        <v>5</v>
      </c>
    </row>
    <row r="22" spans="1:4" ht="15.75" thickBot="1">
      <c r="A22" s="20"/>
      <c r="B22" s="20" t="s">
        <v>56</v>
      </c>
      <c r="C22" s="21">
        <v>645</v>
      </c>
      <c r="D22" s="21">
        <v>449</v>
      </c>
    </row>
    <row r="23" spans="1:4" ht="25.5" customHeight="1" thickBot="1">
      <c r="A23" s="22"/>
      <c r="B23" s="22" t="s">
        <v>57</v>
      </c>
      <c r="C23" s="23">
        <f>C4+C12</f>
        <v>1221</v>
      </c>
      <c r="D23" s="23">
        <f>D4+D12</f>
        <v>991</v>
      </c>
    </row>
    <row r="24" spans="1:4" ht="15.75" thickBot="1">
      <c r="A24" s="18" t="s">
        <v>126</v>
      </c>
      <c r="B24" s="18" t="s">
        <v>140</v>
      </c>
      <c r="C24" s="19">
        <f>C25+C35+C36</f>
        <v>944</v>
      </c>
      <c r="D24" s="19">
        <f>D25+D35+D36</f>
        <v>733</v>
      </c>
    </row>
    <row r="25" spans="1:4" ht="15.75" thickBot="1">
      <c r="A25" s="20"/>
      <c r="B25" s="20" t="s">
        <v>59</v>
      </c>
      <c r="C25" s="21">
        <f>SUM(C26:C34)</f>
        <v>944</v>
      </c>
      <c r="D25" s="21">
        <f>SUM(D26:D34)</f>
        <v>733</v>
      </c>
    </row>
    <row r="26" spans="1:4" ht="15.75" thickBot="1">
      <c r="A26" s="20" t="s">
        <v>141</v>
      </c>
      <c r="B26" s="20" t="s">
        <v>142</v>
      </c>
      <c r="C26" s="21">
        <v>60</v>
      </c>
      <c r="D26" s="21">
        <v>60</v>
      </c>
    </row>
    <row r="27" spans="1:4" ht="15.75" thickBot="1">
      <c r="A27" s="20"/>
      <c r="B27" s="20" t="s">
        <v>143</v>
      </c>
      <c r="C27" s="21"/>
      <c r="D27" s="21"/>
    </row>
    <row r="28" spans="1:4" ht="15.75" thickBot="1">
      <c r="A28" s="20" t="s">
        <v>144</v>
      </c>
      <c r="B28" s="20" t="s">
        <v>145</v>
      </c>
      <c r="C28" s="21">
        <v>499</v>
      </c>
      <c r="D28" s="21">
        <v>499</v>
      </c>
    </row>
    <row r="29" spans="1:4" ht="15.75" thickBot="1">
      <c r="A29" s="20" t="s">
        <v>65</v>
      </c>
      <c r="B29" s="20" t="s">
        <v>146</v>
      </c>
      <c r="C29" s="21"/>
      <c r="D29" s="21"/>
    </row>
    <row r="30" spans="1:4" ht="15.75" thickBot="1">
      <c r="A30" s="20" t="s">
        <v>67</v>
      </c>
      <c r="B30" s="20" t="s">
        <v>147</v>
      </c>
      <c r="C30" s="21">
        <v>174</v>
      </c>
      <c r="D30" s="21"/>
    </row>
    <row r="31" spans="1:4" ht="15.75" thickBot="1">
      <c r="A31" s="20"/>
      <c r="B31" s="20" t="s">
        <v>148</v>
      </c>
      <c r="C31" s="21"/>
      <c r="D31" s="21"/>
    </row>
    <row r="32" spans="1:4" ht="15.75" thickBot="1">
      <c r="A32" s="20"/>
      <c r="B32" s="20" t="s">
        <v>149</v>
      </c>
      <c r="C32" s="21">
        <v>211</v>
      </c>
      <c r="D32" s="21">
        <v>174</v>
      </c>
    </row>
    <row r="33" spans="1:4" ht="15.75" thickBot="1">
      <c r="A33" s="20" t="s">
        <v>71</v>
      </c>
      <c r="B33" s="20" t="s">
        <v>150</v>
      </c>
      <c r="C33" s="21"/>
      <c r="D33" s="21"/>
    </row>
    <row r="34" spans="1:4" ht="15.75" thickBot="1">
      <c r="A34" s="20"/>
      <c r="B34" s="20" t="s">
        <v>151</v>
      </c>
      <c r="C34" s="21"/>
      <c r="D34" s="21"/>
    </row>
    <row r="35" spans="1:4" ht="15.75" thickBot="1">
      <c r="A35" s="20" t="s">
        <v>74</v>
      </c>
      <c r="B35" s="20" t="s">
        <v>75</v>
      </c>
      <c r="C35" s="21"/>
      <c r="D35" s="21"/>
    </row>
    <row r="36" spans="1:4" ht="15.75" thickBot="1">
      <c r="A36" s="20" t="s">
        <v>76</v>
      </c>
      <c r="B36" s="20" t="s">
        <v>77</v>
      </c>
      <c r="C36" s="21"/>
      <c r="D36" s="21"/>
    </row>
    <row r="37" spans="1:4" ht="15.75" thickBot="1">
      <c r="A37" s="18" t="s">
        <v>126</v>
      </c>
      <c r="B37" s="18" t="s">
        <v>152</v>
      </c>
      <c r="C37" s="19">
        <f>SUM(C38:C39,C44:C48)</f>
        <v>0</v>
      </c>
      <c r="D37" s="19">
        <f>SUM(D38:D39,D44:D48)</f>
        <v>0</v>
      </c>
    </row>
    <row r="38" spans="1:4" ht="15.75" thickBot="1">
      <c r="A38" s="20" t="s">
        <v>82</v>
      </c>
      <c r="B38" s="20" t="s">
        <v>79</v>
      </c>
      <c r="C38" s="21"/>
      <c r="D38" s="21"/>
    </row>
    <row r="39" spans="1:4" ht="15.75" thickBot="1">
      <c r="A39" s="20"/>
      <c r="B39" s="20" t="s">
        <v>84</v>
      </c>
      <c r="C39" s="21">
        <f>SUM(C40:C43)</f>
        <v>0</v>
      </c>
      <c r="D39" s="21">
        <f>SUM(D40:D43)</f>
        <v>0</v>
      </c>
    </row>
    <row r="40" spans="1:4" ht="15.75" thickBot="1">
      <c r="A40" s="20" t="s">
        <v>85</v>
      </c>
      <c r="B40" s="20" t="s">
        <v>153</v>
      </c>
      <c r="C40" s="21"/>
      <c r="D40" s="21"/>
    </row>
    <row r="41" spans="1:4" ht="15.75" thickBot="1">
      <c r="A41" s="20" t="s">
        <v>87</v>
      </c>
      <c r="B41" s="20" t="s">
        <v>154</v>
      </c>
      <c r="C41" s="21"/>
      <c r="D41" s="21"/>
    </row>
    <row r="42" spans="1:4" ht="15.75" thickBot="1">
      <c r="A42" s="20" t="s">
        <v>89</v>
      </c>
      <c r="B42" s="20" t="s">
        <v>155</v>
      </c>
      <c r="C42" s="21"/>
      <c r="D42" s="21"/>
    </row>
    <row r="43" spans="1:4" ht="18" customHeight="1" thickBot="1">
      <c r="A43" s="20" t="s">
        <v>91</v>
      </c>
      <c r="B43" s="20" t="s">
        <v>156</v>
      </c>
      <c r="C43" s="21"/>
      <c r="D43" s="21"/>
    </row>
    <row r="44" spans="1:4" ht="15.75" thickBot="1">
      <c r="A44" s="20" t="s">
        <v>93</v>
      </c>
      <c r="B44" s="20" t="s">
        <v>94</v>
      </c>
      <c r="C44" s="21"/>
      <c r="D44" s="21"/>
    </row>
    <row r="45" spans="1:4" ht="15.75" thickBot="1">
      <c r="A45" s="20" t="s">
        <v>95</v>
      </c>
      <c r="B45" s="20" t="s">
        <v>96</v>
      </c>
      <c r="C45" s="21"/>
      <c r="D45" s="21"/>
    </row>
    <row r="46" spans="1:4" ht="15.75" thickBot="1">
      <c r="A46" s="20" t="s">
        <v>97</v>
      </c>
      <c r="B46" s="20" t="s">
        <v>98</v>
      </c>
      <c r="C46" s="21"/>
      <c r="D46" s="21"/>
    </row>
    <row r="47" spans="1:4" ht="15.75" thickBot="1">
      <c r="A47" s="20" t="s">
        <v>157</v>
      </c>
      <c r="B47" s="20" t="s">
        <v>100</v>
      </c>
      <c r="C47" s="21"/>
      <c r="D47" s="21"/>
    </row>
    <row r="48" spans="1:4" ht="15.75" thickBot="1">
      <c r="A48" s="20" t="s">
        <v>158</v>
      </c>
      <c r="B48" s="20" t="s">
        <v>102</v>
      </c>
      <c r="C48" s="21"/>
      <c r="D48" s="21"/>
    </row>
    <row r="49" spans="1:4" ht="15.75" thickBot="1">
      <c r="A49" s="18" t="s">
        <v>126</v>
      </c>
      <c r="B49" s="18" t="s">
        <v>159</v>
      </c>
      <c r="C49" s="19">
        <f>SUM(C50:C52,C57:C58,C61:C62)</f>
        <v>277</v>
      </c>
      <c r="D49" s="19">
        <f>SUM(D50:D52,D57:D58,D61:D62)</f>
        <v>258</v>
      </c>
    </row>
    <row r="50" spans="1:4" ht="15.75" thickBot="1">
      <c r="A50" s="20" t="s">
        <v>104</v>
      </c>
      <c r="B50" s="20" t="s">
        <v>105</v>
      </c>
      <c r="C50" s="21"/>
      <c r="D50" s="21"/>
    </row>
    <row r="51" spans="1:4" ht="15.75" thickBot="1">
      <c r="A51" s="20" t="s">
        <v>107</v>
      </c>
      <c r="B51" s="20" t="s">
        <v>106</v>
      </c>
      <c r="C51" s="21"/>
      <c r="D51" s="21"/>
    </row>
    <row r="52" spans="1:4" ht="15.75" thickBot="1">
      <c r="A52" s="20"/>
      <c r="B52" s="20" t="s">
        <v>108</v>
      </c>
      <c r="C52" s="21">
        <f>SUM(C53:C56)</f>
        <v>158</v>
      </c>
      <c r="D52" s="21">
        <f>SUM(D53:D56)</f>
        <v>163</v>
      </c>
    </row>
    <row r="53" spans="1:4" ht="15.75" thickBot="1">
      <c r="A53" s="20" t="s">
        <v>109</v>
      </c>
      <c r="B53" s="20" t="s">
        <v>153</v>
      </c>
      <c r="C53" s="21"/>
      <c r="D53" s="21"/>
    </row>
    <row r="54" spans="1:4" ht="15.75" thickBot="1">
      <c r="A54" s="20" t="s">
        <v>110</v>
      </c>
      <c r="B54" s="20" t="s">
        <v>154</v>
      </c>
      <c r="C54" s="21"/>
      <c r="D54" s="21"/>
    </row>
    <row r="55" spans="1:4" ht="15.75" thickBot="1">
      <c r="A55" s="20" t="s">
        <v>111</v>
      </c>
      <c r="B55" s="20" t="s">
        <v>155</v>
      </c>
      <c r="C55" s="21"/>
      <c r="D55" s="21"/>
    </row>
    <row r="56" spans="1:4" ht="42" customHeight="1" thickBot="1">
      <c r="A56" s="20" t="s">
        <v>112</v>
      </c>
      <c r="B56" s="20" t="s">
        <v>160</v>
      </c>
      <c r="C56" s="21">
        <v>158</v>
      </c>
      <c r="D56" s="21">
        <v>163</v>
      </c>
    </row>
    <row r="57" spans="1:4" ht="31.5" customHeight="1" thickBot="1">
      <c r="A57" s="20" t="s">
        <v>114</v>
      </c>
      <c r="B57" s="20" t="s">
        <v>115</v>
      </c>
      <c r="C57" s="21"/>
      <c r="D57" s="21"/>
    </row>
    <row r="58" spans="1:4" ht="15.75" thickBot="1">
      <c r="A58" s="20"/>
      <c r="B58" s="20" t="s">
        <v>116</v>
      </c>
      <c r="C58" s="21">
        <f>SUM(C59:C60)</f>
        <v>119</v>
      </c>
      <c r="D58" s="21">
        <f>SUM(D59:D60)</f>
        <v>83</v>
      </c>
    </row>
    <row r="59" spans="1:4" ht="15.75" thickBot="1">
      <c r="A59" s="20" t="s">
        <v>117</v>
      </c>
      <c r="B59" s="20" t="s">
        <v>161</v>
      </c>
      <c r="C59" s="21"/>
      <c r="D59" s="21"/>
    </row>
    <row r="60" spans="1:4" ht="15.75" thickBot="1">
      <c r="A60" s="20" t="s">
        <v>119</v>
      </c>
      <c r="B60" s="20" t="s">
        <v>162</v>
      </c>
      <c r="C60" s="21">
        <v>119</v>
      </c>
      <c r="D60" s="21">
        <v>83</v>
      </c>
    </row>
    <row r="61" spans="1:4" ht="15.75" thickBot="1">
      <c r="A61" s="20" t="s">
        <v>121</v>
      </c>
      <c r="B61" s="20" t="s">
        <v>122</v>
      </c>
      <c r="C61" s="21"/>
      <c r="D61" s="21">
        <v>12</v>
      </c>
    </row>
    <row r="62" spans="1:4" ht="15.75" thickBot="1">
      <c r="A62" s="20" t="s">
        <v>163</v>
      </c>
      <c r="B62" s="20" t="s">
        <v>124</v>
      </c>
      <c r="C62" s="21"/>
      <c r="D62" s="21"/>
    </row>
    <row r="63" spans="1:4" ht="23.25" customHeight="1" thickBot="1">
      <c r="A63" s="22"/>
      <c r="B63" s="22" t="s">
        <v>125</v>
      </c>
      <c r="C63" s="23">
        <f>C24+C37+C49</f>
        <v>1221</v>
      </c>
      <c r="D63" s="23">
        <f>D24+D37+D49</f>
        <v>991</v>
      </c>
    </row>
    <row r="66" spans="1:1">
      <c r="A66" s="24" t="s">
        <v>164</v>
      </c>
    </row>
  </sheetData>
  <mergeCells count="1">
    <mergeCell ref="A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selection sqref="A1:D1"/>
    </sheetView>
  </sheetViews>
  <sheetFormatPr baseColWidth="10" defaultColWidth="9.140625" defaultRowHeight="15"/>
  <cols>
    <col min="1" max="1" width="27.5703125" style="44" customWidth="1"/>
    <col min="2" max="2" width="56.28515625" style="44" customWidth="1"/>
    <col min="3" max="4" width="16.5703125" style="44" customWidth="1"/>
    <col min="5" max="5" width="10.7109375" style="44" customWidth="1"/>
    <col min="6" max="6" width="24.5703125" style="44" customWidth="1"/>
    <col min="7" max="7" width="10.42578125" style="44" customWidth="1"/>
    <col min="8" max="16384" width="9.140625" style="44"/>
  </cols>
  <sheetData>
    <row r="1" spans="1:8" s="43" customFormat="1" ht="55.5" customHeight="1" thickBot="1">
      <c r="A1" s="116" t="s">
        <v>0</v>
      </c>
      <c r="B1" s="117"/>
      <c r="C1" s="117"/>
      <c r="D1" s="118"/>
    </row>
    <row r="2" spans="1:8" s="43" customFormat="1" ht="19.5" customHeight="1" thickBot="1">
      <c r="A2" s="119"/>
      <c r="B2" s="120"/>
      <c r="C2" s="120"/>
      <c r="D2" s="121"/>
    </row>
    <row r="3" spans="1:8" s="43" customFormat="1" ht="19.5" customHeight="1" thickBot="1">
      <c r="A3" s="122"/>
      <c r="B3" s="123"/>
      <c r="C3" s="123"/>
      <c r="D3" s="123"/>
    </row>
    <row r="4" spans="1:8" ht="19.5" customHeight="1" thickBot="1">
      <c r="A4" s="124" t="s">
        <v>1</v>
      </c>
      <c r="B4" s="124"/>
      <c r="C4" s="124"/>
      <c r="D4" s="124"/>
    </row>
    <row r="5" spans="1:8" ht="15.75" thickBot="1">
      <c r="A5" s="45" t="s">
        <v>2</v>
      </c>
      <c r="B5" s="45" t="s">
        <v>3</v>
      </c>
      <c r="C5" s="45" t="s">
        <v>2</v>
      </c>
      <c r="D5" s="45" t="s">
        <v>2</v>
      </c>
    </row>
    <row r="6" spans="1:8" ht="15.75" thickBot="1">
      <c r="A6" s="45" t="s">
        <v>2</v>
      </c>
      <c r="B6" s="45" t="s">
        <v>4</v>
      </c>
      <c r="C6" s="45" t="s">
        <v>5</v>
      </c>
      <c r="D6" s="45" t="s">
        <v>6</v>
      </c>
    </row>
    <row r="7" spans="1:8">
      <c r="A7" s="28"/>
      <c r="B7" s="28" t="s">
        <v>7</v>
      </c>
      <c r="C7" s="46">
        <v>276.69</v>
      </c>
      <c r="D7" s="46">
        <v>279.53999999999996</v>
      </c>
    </row>
    <row r="8" spans="1:8">
      <c r="A8" s="30"/>
      <c r="B8" s="30" t="s">
        <v>8</v>
      </c>
      <c r="C8" s="47">
        <v>0</v>
      </c>
      <c r="D8" s="47">
        <v>0</v>
      </c>
    </row>
    <row r="9" spans="1:8">
      <c r="A9" s="30" t="s">
        <v>9</v>
      </c>
      <c r="B9" s="30" t="s">
        <v>10</v>
      </c>
      <c r="C9" s="48">
        <v>0</v>
      </c>
      <c r="D9" s="48">
        <v>0</v>
      </c>
    </row>
    <row r="10" spans="1:8">
      <c r="A10" s="30" t="s">
        <v>11</v>
      </c>
      <c r="B10" s="30" t="s">
        <v>12</v>
      </c>
      <c r="C10" s="48">
        <v>0</v>
      </c>
      <c r="D10" s="48">
        <v>0</v>
      </c>
      <c r="E10" s="49"/>
    </row>
    <row r="11" spans="1:8">
      <c r="A11" s="30"/>
      <c r="B11" s="30" t="s">
        <v>13</v>
      </c>
      <c r="C11" s="48">
        <v>0</v>
      </c>
      <c r="D11" s="48">
        <v>0</v>
      </c>
    </row>
    <row r="12" spans="1:8" ht="35.25">
      <c r="A12" s="30" t="s">
        <v>14</v>
      </c>
      <c r="B12" s="30" t="s">
        <v>15</v>
      </c>
      <c r="C12" s="48">
        <v>0</v>
      </c>
      <c r="D12" s="48">
        <v>0</v>
      </c>
    </row>
    <row r="13" spans="1:8">
      <c r="A13" s="30"/>
      <c r="B13" s="30" t="s">
        <v>16</v>
      </c>
      <c r="C13" s="47">
        <v>276.69</v>
      </c>
      <c r="D13" s="47">
        <v>279.53999999999996</v>
      </c>
    </row>
    <row r="14" spans="1:8">
      <c r="A14" s="30" t="s">
        <v>17</v>
      </c>
      <c r="B14" s="30" t="s">
        <v>18</v>
      </c>
      <c r="C14" s="48">
        <v>30.25</v>
      </c>
      <c r="D14" s="48">
        <v>30.25</v>
      </c>
      <c r="F14" s="49"/>
    </row>
    <row r="15" spans="1:8">
      <c r="A15" s="30"/>
      <c r="B15" s="30" t="s">
        <v>13</v>
      </c>
      <c r="C15" s="48">
        <v>0</v>
      </c>
      <c r="D15" s="48">
        <v>0</v>
      </c>
    </row>
    <row r="16" spans="1:8" ht="69">
      <c r="A16" s="30" t="s">
        <v>19</v>
      </c>
      <c r="B16" s="30" t="s">
        <v>20</v>
      </c>
      <c r="C16" s="48">
        <v>246.44</v>
      </c>
      <c r="D16" s="48">
        <v>249.29</v>
      </c>
      <c r="E16" s="50"/>
      <c r="F16" s="51"/>
      <c r="G16" s="43"/>
      <c r="H16" s="52"/>
    </row>
    <row r="17" spans="1:4">
      <c r="A17" s="30"/>
      <c r="B17" s="30" t="s">
        <v>21</v>
      </c>
      <c r="C17" s="47">
        <v>0</v>
      </c>
      <c r="D17" s="47">
        <v>0</v>
      </c>
    </row>
    <row r="18" spans="1:4">
      <c r="A18" s="30" t="s">
        <v>22</v>
      </c>
      <c r="B18" s="30" t="s">
        <v>18</v>
      </c>
      <c r="C18" s="48">
        <v>0</v>
      </c>
      <c r="D18" s="48">
        <v>0</v>
      </c>
    </row>
    <row r="19" spans="1:4">
      <c r="A19" s="30" t="s">
        <v>23</v>
      </c>
      <c r="B19" s="30" t="s">
        <v>24</v>
      </c>
      <c r="C19" s="48">
        <v>0</v>
      </c>
      <c r="D19" s="48">
        <v>0</v>
      </c>
    </row>
    <row r="20" spans="1:4" ht="46.5">
      <c r="A20" s="30" t="s">
        <v>25</v>
      </c>
      <c r="B20" s="30" t="s">
        <v>26</v>
      </c>
      <c r="C20" s="48">
        <v>0</v>
      </c>
      <c r="D20" s="48">
        <v>0</v>
      </c>
    </row>
    <row r="21" spans="1:4" ht="46.5">
      <c r="A21" s="30" t="s">
        <v>27</v>
      </c>
      <c r="B21" s="30" t="s">
        <v>28</v>
      </c>
      <c r="C21" s="48">
        <v>0</v>
      </c>
      <c r="D21" s="48">
        <v>0</v>
      </c>
    </row>
    <row r="22" spans="1:4">
      <c r="A22" s="30"/>
      <c r="B22" s="30" t="s">
        <v>29</v>
      </c>
      <c r="C22" s="48">
        <v>0</v>
      </c>
      <c r="D22" s="48">
        <v>0</v>
      </c>
    </row>
    <row r="23" spans="1:4">
      <c r="A23" s="30" t="s">
        <v>30</v>
      </c>
      <c r="B23" s="30" t="s">
        <v>31</v>
      </c>
      <c r="C23" s="48">
        <v>0</v>
      </c>
      <c r="D23" s="48">
        <v>0</v>
      </c>
    </row>
    <row r="24" spans="1:4">
      <c r="A24" s="28"/>
      <c r="B24" s="28" t="s">
        <v>32</v>
      </c>
      <c r="C24" s="46">
        <v>166.75</v>
      </c>
      <c r="D24" s="46">
        <v>194.21</v>
      </c>
    </row>
    <row r="25" spans="1:4">
      <c r="A25" s="30"/>
      <c r="B25" s="30" t="s">
        <v>33</v>
      </c>
      <c r="C25" s="47">
        <v>0</v>
      </c>
      <c r="D25" s="47">
        <v>0</v>
      </c>
    </row>
    <row r="26" spans="1:4">
      <c r="A26" s="30"/>
      <c r="B26" s="30" t="s">
        <v>34</v>
      </c>
      <c r="C26" s="48">
        <v>0</v>
      </c>
      <c r="D26" s="48">
        <v>0</v>
      </c>
    </row>
    <row r="27" spans="1:4">
      <c r="A27" s="30" t="s">
        <v>35</v>
      </c>
      <c r="B27" s="30" t="s">
        <v>18</v>
      </c>
      <c r="C27" s="48">
        <v>0</v>
      </c>
      <c r="D27" s="48">
        <v>0</v>
      </c>
    </row>
    <row r="28" spans="1:4">
      <c r="A28" s="30" t="s">
        <v>35</v>
      </c>
      <c r="B28" s="30" t="s">
        <v>36</v>
      </c>
      <c r="C28" s="48">
        <v>0</v>
      </c>
      <c r="D28" s="48">
        <v>0</v>
      </c>
    </row>
    <row r="29" spans="1:4">
      <c r="A29" s="30" t="s">
        <v>37</v>
      </c>
      <c r="B29" s="30" t="s">
        <v>38</v>
      </c>
      <c r="C29" s="48">
        <v>0</v>
      </c>
      <c r="D29" s="48">
        <v>0</v>
      </c>
    </row>
    <row r="30" spans="1:4">
      <c r="A30" s="30" t="s">
        <v>39</v>
      </c>
      <c r="B30" s="30" t="s">
        <v>40</v>
      </c>
      <c r="C30" s="48">
        <v>0</v>
      </c>
      <c r="D30" s="48">
        <v>0</v>
      </c>
    </row>
    <row r="31" spans="1:4">
      <c r="A31" s="30"/>
      <c r="B31" s="30" t="s">
        <v>41</v>
      </c>
      <c r="C31" s="47">
        <v>0</v>
      </c>
      <c r="D31" s="47">
        <v>0</v>
      </c>
    </row>
    <row r="32" spans="1:4" ht="24">
      <c r="A32" s="30" t="s">
        <v>42</v>
      </c>
      <c r="B32" s="30" t="s">
        <v>43</v>
      </c>
      <c r="C32" s="48">
        <v>0</v>
      </c>
      <c r="D32" s="48">
        <v>0</v>
      </c>
    </row>
    <row r="33" spans="1:6">
      <c r="A33" s="30"/>
      <c r="B33" s="30" t="s">
        <v>13</v>
      </c>
      <c r="C33" s="48">
        <v>0</v>
      </c>
      <c r="D33" s="48">
        <v>0</v>
      </c>
    </row>
    <row r="34" spans="1:6">
      <c r="A34" s="30"/>
      <c r="B34" s="30" t="s">
        <v>44</v>
      </c>
      <c r="C34" s="47">
        <v>0</v>
      </c>
      <c r="D34" s="47">
        <v>0</v>
      </c>
    </row>
    <row r="35" spans="1:6" ht="46.5">
      <c r="A35" s="30" t="s">
        <v>45</v>
      </c>
      <c r="B35" s="30" t="s">
        <v>46</v>
      </c>
      <c r="C35" s="48">
        <v>0</v>
      </c>
      <c r="D35" s="48">
        <v>0</v>
      </c>
    </row>
    <row r="36" spans="1:6">
      <c r="A36" s="30"/>
      <c r="B36" s="30" t="s">
        <v>47</v>
      </c>
      <c r="C36" s="48">
        <v>0</v>
      </c>
      <c r="D36" s="48">
        <v>0</v>
      </c>
    </row>
    <row r="37" spans="1:6" ht="24">
      <c r="A37" s="30" t="s">
        <v>48</v>
      </c>
      <c r="B37" s="30" t="s">
        <v>49</v>
      </c>
      <c r="C37" s="48">
        <v>0</v>
      </c>
      <c r="D37" s="48">
        <v>0</v>
      </c>
    </row>
    <row r="38" spans="1:6" ht="69">
      <c r="A38" s="30" t="s">
        <v>50</v>
      </c>
      <c r="B38" s="30" t="s">
        <v>51</v>
      </c>
      <c r="C38" s="48">
        <v>0</v>
      </c>
      <c r="D38" s="48">
        <v>0</v>
      </c>
    </row>
    <row r="39" spans="1:6" ht="69">
      <c r="A39" s="30" t="s">
        <v>52</v>
      </c>
      <c r="B39" s="30" t="s">
        <v>53</v>
      </c>
      <c r="C39" s="48">
        <v>0.5</v>
      </c>
      <c r="D39" s="48">
        <v>0.5</v>
      </c>
    </row>
    <row r="40" spans="1:6">
      <c r="A40" s="30" t="s">
        <v>54</v>
      </c>
      <c r="B40" s="30" t="s">
        <v>55</v>
      </c>
      <c r="C40" s="48">
        <v>1.53</v>
      </c>
      <c r="D40" s="48">
        <v>1.53</v>
      </c>
    </row>
    <row r="41" spans="1:6">
      <c r="A41" s="30"/>
      <c r="B41" s="30" t="s">
        <v>56</v>
      </c>
      <c r="C41" s="48">
        <v>164.72</v>
      </c>
      <c r="D41" s="48">
        <v>192.18</v>
      </c>
    </row>
    <row r="42" spans="1:6">
      <c r="A42" s="33"/>
      <c r="B42" s="34" t="s">
        <v>57</v>
      </c>
      <c r="C42" s="46">
        <v>443.44</v>
      </c>
      <c r="D42" s="46">
        <v>473.75</v>
      </c>
    </row>
    <row r="43" spans="1:6">
      <c r="A43" s="28"/>
      <c r="B43" s="28" t="s">
        <v>58</v>
      </c>
      <c r="C43" s="46">
        <v>439.5</v>
      </c>
      <c r="D43" s="46">
        <v>467.96000000000004</v>
      </c>
    </row>
    <row r="44" spans="1:6">
      <c r="A44" s="30"/>
      <c r="B44" s="30" t="s">
        <v>59</v>
      </c>
      <c r="C44" s="47">
        <v>192.58999999999997</v>
      </c>
      <c r="D44" s="47">
        <v>221.05000000000004</v>
      </c>
    </row>
    <row r="45" spans="1:6" ht="24">
      <c r="A45" s="30" t="s">
        <v>170</v>
      </c>
      <c r="B45" s="30" t="s">
        <v>61</v>
      </c>
      <c r="C45" s="48">
        <v>0</v>
      </c>
      <c r="D45" s="48">
        <v>0</v>
      </c>
      <c r="F45" s="49"/>
    </row>
    <row r="46" spans="1:6">
      <c r="A46" s="30"/>
      <c r="B46" s="30" t="s">
        <v>62</v>
      </c>
      <c r="C46" s="48">
        <v>0</v>
      </c>
      <c r="D46" s="48">
        <v>0</v>
      </c>
    </row>
    <row r="47" spans="1:6">
      <c r="A47" s="30" t="s">
        <v>171</v>
      </c>
      <c r="B47" s="30" t="s">
        <v>64</v>
      </c>
      <c r="C47" s="48">
        <v>187.47</v>
      </c>
      <c r="D47" s="48">
        <v>187.47</v>
      </c>
      <c r="F47" s="53"/>
    </row>
    <row r="48" spans="1:6">
      <c r="A48" s="30" t="s">
        <v>172</v>
      </c>
      <c r="B48" s="30" t="s">
        <v>66</v>
      </c>
      <c r="C48" s="48">
        <v>0</v>
      </c>
      <c r="D48" s="48">
        <v>0</v>
      </c>
    </row>
    <row r="49" spans="1:6">
      <c r="A49" s="30" t="s">
        <v>67</v>
      </c>
      <c r="B49" s="30" t="s">
        <v>68</v>
      </c>
      <c r="C49" s="48">
        <v>-466.43</v>
      </c>
      <c r="D49" s="48">
        <v>-299</v>
      </c>
      <c r="F49" s="53"/>
    </row>
    <row r="50" spans="1:6">
      <c r="A50" s="30"/>
      <c r="B50" s="30" t="s">
        <v>69</v>
      </c>
      <c r="C50" s="48">
        <v>500</v>
      </c>
      <c r="D50" s="48">
        <v>500</v>
      </c>
      <c r="F50" s="53"/>
    </row>
    <row r="51" spans="1:6">
      <c r="A51" s="30"/>
      <c r="B51" s="30" t="s">
        <v>70</v>
      </c>
      <c r="C51" s="48">
        <v>-28.45</v>
      </c>
      <c r="D51" s="48">
        <v>-167.42</v>
      </c>
      <c r="F51" s="53"/>
    </row>
    <row r="52" spans="1:6">
      <c r="A52" s="30" t="s">
        <v>71</v>
      </c>
      <c r="B52" s="30" t="s">
        <v>72</v>
      </c>
      <c r="C52" s="48">
        <v>0</v>
      </c>
      <c r="D52" s="48">
        <v>0</v>
      </c>
    </row>
    <row r="53" spans="1:6">
      <c r="A53" s="30"/>
      <c r="B53" s="30" t="s">
        <v>73</v>
      </c>
      <c r="C53" s="48">
        <v>0</v>
      </c>
      <c r="D53" s="48">
        <v>0</v>
      </c>
    </row>
    <row r="54" spans="1:6">
      <c r="A54" s="30" t="s">
        <v>74</v>
      </c>
      <c r="B54" s="30" t="s">
        <v>75</v>
      </c>
      <c r="C54" s="48">
        <v>0</v>
      </c>
      <c r="D54" s="48">
        <v>0</v>
      </c>
    </row>
    <row r="55" spans="1:6">
      <c r="A55" s="30" t="s">
        <v>76</v>
      </c>
      <c r="B55" s="30" t="s">
        <v>77</v>
      </c>
      <c r="C55" s="48">
        <v>246.91</v>
      </c>
      <c r="D55" s="48">
        <v>246.91</v>
      </c>
      <c r="F55" s="49"/>
    </row>
    <row r="56" spans="1:6">
      <c r="A56" s="28"/>
      <c r="B56" s="28" t="s">
        <v>78</v>
      </c>
      <c r="C56" s="46">
        <v>0</v>
      </c>
      <c r="D56" s="46">
        <v>0</v>
      </c>
      <c r="F56" s="49"/>
    </row>
    <row r="57" spans="1:6">
      <c r="A57" s="30"/>
      <c r="B57" s="30" t="s">
        <v>79</v>
      </c>
      <c r="C57" s="47">
        <v>0</v>
      </c>
      <c r="D57" s="47">
        <v>0</v>
      </c>
    </row>
    <row r="58" spans="1:6">
      <c r="A58" s="30"/>
      <c r="B58" s="30" t="s">
        <v>80</v>
      </c>
      <c r="C58" s="48">
        <v>0</v>
      </c>
      <c r="D58" s="48">
        <v>0</v>
      </c>
    </row>
    <row r="59" spans="1:6" ht="24">
      <c r="A59" s="30"/>
      <c r="B59" s="30" t="s">
        <v>81</v>
      </c>
      <c r="C59" s="48">
        <v>0</v>
      </c>
      <c r="D59" s="48">
        <v>0</v>
      </c>
    </row>
    <row r="60" spans="1:6">
      <c r="A60" s="30" t="s">
        <v>82</v>
      </c>
      <c r="B60" s="30" t="s">
        <v>83</v>
      </c>
      <c r="C60" s="48">
        <v>0</v>
      </c>
      <c r="D60" s="48">
        <v>0</v>
      </c>
    </row>
    <row r="61" spans="1:6">
      <c r="A61" s="30"/>
      <c r="B61" s="30" t="s">
        <v>84</v>
      </c>
      <c r="C61" s="47">
        <v>0</v>
      </c>
      <c r="D61" s="47">
        <v>0</v>
      </c>
    </row>
    <row r="62" spans="1:6">
      <c r="A62" s="30" t="s">
        <v>85</v>
      </c>
      <c r="B62" s="30" t="s">
        <v>86</v>
      </c>
      <c r="C62" s="48">
        <v>0</v>
      </c>
      <c r="D62" s="48">
        <v>0</v>
      </c>
    </row>
    <row r="63" spans="1:6">
      <c r="A63" s="30" t="s">
        <v>87</v>
      </c>
      <c r="B63" s="30" t="s">
        <v>88</v>
      </c>
      <c r="C63" s="48">
        <v>0</v>
      </c>
      <c r="D63" s="48">
        <v>0</v>
      </c>
    </row>
    <row r="64" spans="1:6">
      <c r="A64" s="30" t="s">
        <v>89</v>
      </c>
      <c r="B64" s="30" t="s">
        <v>90</v>
      </c>
      <c r="C64" s="48">
        <v>0</v>
      </c>
      <c r="D64" s="48">
        <v>0</v>
      </c>
    </row>
    <row r="65" spans="1:4" ht="24">
      <c r="A65" s="30" t="s">
        <v>91</v>
      </c>
      <c r="B65" s="30" t="s">
        <v>92</v>
      </c>
      <c r="C65" s="48">
        <v>0</v>
      </c>
      <c r="D65" s="48">
        <v>0</v>
      </c>
    </row>
    <row r="66" spans="1:4" ht="24">
      <c r="A66" s="30" t="s">
        <v>93</v>
      </c>
      <c r="B66" s="30" t="s">
        <v>94</v>
      </c>
      <c r="C66" s="48">
        <v>0</v>
      </c>
      <c r="D66" s="48">
        <v>0</v>
      </c>
    </row>
    <row r="67" spans="1:4">
      <c r="A67" s="30" t="s">
        <v>95</v>
      </c>
      <c r="B67" s="30" t="s">
        <v>96</v>
      </c>
      <c r="C67" s="48">
        <v>0</v>
      </c>
      <c r="D67" s="48">
        <v>0</v>
      </c>
    </row>
    <row r="68" spans="1:4">
      <c r="A68" s="30" t="s">
        <v>97</v>
      </c>
      <c r="B68" s="30" t="s">
        <v>98</v>
      </c>
      <c r="C68" s="48">
        <v>0</v>
      </c>
      <c r="D68" s="48">
        <v>0</v>
      </c>
    </row>
    <row r="69" spans="1:4">
      <c r="A69" s="30" t="s">
        <v>99</v>
      </c>
      <c r="B69" s="30" t="s">
        <v>100</v>
      </c>
      <c r="C69" s="48">
        <v>0</v>
      </c>
      <c r="D69" s="48">
        <v>0</v>
      </c>
    </row>
    <row r="70" spans="1:4">
      <c r="A70" s="30" t="s">
        <v>101</v>
      </c>
      <c r="B70" s="30" t="s">
        <v>102</v>
      </c>
      <c r="C70" s="48">
        <v>0</v>
      </c>
      <c r="D70" s="48">
        <v>0</v>
      </c>
    </row>
    <row r="71" spans="1:4">
      <c r="A71" s="28"/>
      <c r="B71" s="28" t="s">
        <v>103</v>
      </c>
      <c r="C71" s="46">
        <v>3.93</v>
      </c>
      <c r="D71" s="46">
        <v>5.79</v>
      </c>
    </row>
    <row r="72" spans="1:4" ht="24">
      <c r="A72" s="30" t="s">
        <v>104</v>
      </c>
      <c r="B72" s="30" t="s">
        <v>105</v>
      </c>
      <c r="C72" s="48">
        <v>0</v>
      </c>
      <c r="D72" s="48">
        <v>0</v>
      </c>
    </row>
    <row r="73" spans="1:4">
      <c r="A73" s="30"/>
      <c r="B73" s="30" t="s">
        <v>106</v>
      </c>
      <c r="C73" s="47">
        <v>0</v>
      </c>
      <c r="D73" s="47">
        <v>0</v>
      </c>
    </row>
    <row r="74" spans="1:4">
      <c r="A74" s="30"/>
      <c r="B74" s="30" t="s">
        <v>80</v>
      </c>
      <c r="C74" s="48">
        <v>0</v>
      </c>
      <c r="D74" s="48">
        <v>0</v>
      </c>
    </row>
    <row r="75" spans="1:4" ht="24">
      <c r="A75" s="30"/>
      <c r="B75" s="30" t="s">
        <v>81</v>
      </c>
      <c r="C75" s="48">
        <v>0</v>
      </c>
      <c r="D75" s="48">
        <v>0</v>
      </c>
    </row>
    <row r="76" spans="1:4" ht="24">
      <c r="A76" s="30" t="s">
        <v>107</v>
      </c>
      <c r="B76" s="30" t="s">
        <v>83</v>
      </c>
      <c r="C76" s="48">
        <v>0</v>
      </c>
      <c r="D76" s="48">
        <v>0</v>
      </c>
    </row>
    <row r="77" spans="1:4">
      <c r="A77" s="30"/>
      <c r="B77" s="30" t="s">
        <v>108</v>
      </c>
      <c r="C77" s="47">
        <v>0</v>
      </c>
      <c r="D77" s="47">
        <v>0</v>
      </c>
    </row>
    <row r="78" spans="1:4">
      <c r="A78" s="30" t="s">
        <v>109</v>
      </c>
      <c r="B78" s="30" t="s">
        <v>86</v>
      </c>
      <c r="C78" s="48">
        <v>0</v>
      </c>
      <c r="D78" s="48">
        <v>0</v>
      </c>
    </row>
    <row r="79" spans="1:4">
      <c r="A79" s="30" t="s">
        <v>110</v>
      </c>
      <c r="B79" s="30" t="s">
        <v>88</v>
      </c>
      <c r="C79" s="48">
        <v>0</v>
      </c>
      <c r="D79" s="48">
        <v>0</v>
      </c>
    </row>
    <row r="80" spans="1:4">
      <c r="A80" s="30" t="s">
        <v>111</v>
      </c>
      <c r="B80" s="30" t="s">
        <v>90</v>
      </c>
      <c r="C80" s="48">
        <v>0</v>
      </c>
      <c r="D80" s="48">
        <v>0</v>
      </c>
    </row>
    <row r="81" spans="1:4" ht="69">
      <c r="A81" s="30" t="s">
        <v>112</v>
      </c>
      <c r="B81" s="30" t="s">
        <v>113</v>
      </c>
      <c r="C81" s="48">
        <v>0</v>
      </c>
      <c r="D81" s="48">
        <v>0</v>
      </c>
    </row>
    <row r="82" spans="1:4" ht="46.5">
      <c r="A82" s="30" t="s">
        <v>114</v>
      </c>
      <c r="B82" s="30" t="s">
        <v>115</v>
      </c>
      <c r="C82" s="48">
        <v>0</v>
      </c>
      <c r="D82" s="48">
        <v>0</v>
      </c>
    </row>
    <row r="83" spans="1:4">
      <c r="A83" s="30"/>
      <c r="B83" s="30" t="s">
        <v>116</v>
      </c>
      <c r="C83" s="47">
        <v>3.93</v>
      </c>
      <c r="D83" s="47">
        <v>5.79</v>
      </c>
    </row>
    <row r="84" spans="1:4" ht="24">
      <c r="A84" s="30" t="s">
        <v>117</v>
      </c>
      <c r="B84" s="30" t="s">
        <v>118</v>
      </c>
      <c r="C84" s="48">
        <v>0</v>
      </c>
      <c r="D84" s="48">
        <v>0</v>
      </c>
    </row>
    <row r="85" spans="1:4" ht="24">
      <c r="A85" s="30" t="s">
        <v>119</v>
      </c>
      <c r="B85" s="30" t="s">
        <v>120</v>
      </c>
      <c r="C85" s="48">
        <v>3.93</v>
      </c>
      <c r="D85" s="48">
        <v>5.79</v>
      </c>
    </row>
    <row r="86" spans="1:4">
      <c r="A86" s="30" t="s">
        <v>121</v>
      </c>
      <c r="B86" s="30" t="s">
        <v>122</v>
      </c>
      <c r="C86" s="48">
        <v>0</v>
      </c>
      <c r="D86" s="48">
        <v>0</v>
      </c>
    </row>
    <row r="87" spans="1:4">
      <c r="A87" s="30" t="s">
        <v>123</v>
      </c>
      <c r="B87" s="30" t="s">
        <v>124</v>
      </c>
      <c r="C87" s="48">
        <v>0</v>
      </c>
      <c r="D87" s="48">
        <v>0</v>
      </c>
    </row>
    <row r="88" spans="1:4">
      <c r="A88" s="33"/>
      <c r="B88" s="34" t="s">
        <v>125</v>
      </c>
      <c r="C88" s="46">
        <v>443.43</v>
      </c>
      <c r="D88" s="46">
        <v>473.75000000000006</v>
      </c>
    </row>
    <row r="89" spans="1:4">
      <c r="A89" s="54"/>
      <c r="B89" s="54"/>
      <c r="C89" s="55"/>
      <c r="D89" s="55"/>
    </row>
    <row r="90" spans="1:4">
      <c r="A90" s="56"/>
      <c r="C90" s="48"/>
      <c r="D90" s="57"/>
    </row>
    <row r="91" spans="1:4">
      <c r="C91" s="57"/>
      <c r="D91" s="57"/>
    </row>
    <row r="92" spans="1:4">
      <c r="C92" s="57"/>
      <c r="D92" s="57"/>
    </row>
    <row r="93" spans="1:4">
      <c r="C93" s="57"/>
      <c r="D93" s="57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sqref="A1:D1"/>
    </sheetView>
  </sheetViews>
  <sheetFormatPr baseColWidth="10" defaultColWidth="9.140625" defaultRowHeight="15"/>
  <cols>
    <col min="1" max="1" width="74.42578125" style="69" customWidth="1"/>
    <col min="2" max="2" width="87.7109375" style="69" customWidth="1"/>
    <col min="3" max="3" width="17.28515625" style="69" customWidth="1"/>
    <col min="4" max="4" width="16.5703125" style="69" customWidth="1"/>
    <col min="5" max="5" width="9.140625" style="69"/>
    <col min="6" max="6" width="11.5703125" style="69" bestFit="1" customWidth="1"/>
    <col min="7" max="7" width="9.85546875" style="69" bestFit="1" customWidth="1"/>
    <col min="8" max="8" width="10.85546875" style="69" bestFit="1" customWidth="1"/>
    <col min="9" max="16384" width="9.140625" style="69"/>
  </cols>
  <sheetData>
    <row r="1" spans="1:4" s="68" customFormat="1" ht="39.75" customHeight="1" thickBot="1">
      <c r="A1" s="125" t="s">
        <v>0</v>
      </c>
      <c r="B1" s="126"/>
      <c r="C1" s="126"/>
      <c r="D1" s="127"/>
    </row>
    <row r="2" spans="1:4" s="68" customFormat="1" ht="19.5" customHeight="1" thickBot="1">
      <c r="A2" s="128" t="s">
        <v>2</v>
      </c>
      <c r="B2" s="129"/>
      <c r="C2" s="129"/>
      <c r="D2" s="130"/>
    </row>
    <row r="3" spans="1:4" s="68" customFormat="1" ht="19.5" customHeight="1" thickBot="1">
      <c r="A3" s="131" t="s">
        <v>2</v>
      </c>
      <c r="B3" s="132"/>
      <c r="C3" s="132"/>
      <c r="D3" s="132"/>
    </row>
    <row r="4" spans="1:4" ht="19.5" customHeight="1" thickBot="1">
      <c r="A4" s="133" t="s">
        <v>262</v>
      </c>
      <c r="B4" s="133"/>
      <c r="C4" s="133"/>
      <c r="D4" s="133"/>
    </row>
    <row r="5" spans="1:4" ht="15.75" thickBot="1">
      <c r="A5" s="70" t="s">
        <v>126</v>
      </c>
      <c r="B5" s="70" t="s">
        <v>127</v>
      </c>
      <c r="C5" s="70" t="s">
        <v>2</v>
      </c>
      <c r="D5" s="70" t="s">
        <v>2</v>
      </c>
    </row>
    <row r="6" spans="1:4" ht="15.75" thickBot="1">
      <c r="A6" s="70" t="s">
        <v>126</v>
      </c>
      <c r="B6" s="70" t="s">
        <v>128</v>
      </c>
      <c r="C6" s="71">
        <v>45382</v>
      </c>
      <c r="D6" s="71" t="s">
        <v>263</v>
      </c>
    </row>
    <row r="7" spans="1:4">
      <c r="A7" s="72" t="s">
        <v>126</v>
      </c>
      <c r="B7" s="72" t="s">
        <v>129</v>
      </c>
      <c r="C7" s="73">
        <v>126182</v>
      </c>
      <c r="D7" s="73">
        <v>126995</v>
      </c>
    </row>
    <row r="8" spans="1:4">
      <c r="A8" s="74" t="s">
        <v>2</v>
      </c>
      <c r="B8" s="74" t="s">
        <v>8</v>
      </c>
      <c r="C8" s="75">
        <v>249</v>
      </c>
      <c r="D8" s="75">
        <v>264</v>
      </c>
    </row>
    <row r="9" spans="1:4">
      <c r="A9" s="74" t="s">
        <v>9</v>
      </c>
      <c r="B9" s="74" t="s">
        <v>264</v>
      </c>
      <c r="C9" s="76"/>
      <c r="D9" s="76"/>
    </row>
    <row r="10" spans="1:4">
      <c r="A10" s="74" t="s">
        <v>11</v>
      </c>
      <c r="B10" s="74" t="s">
        <v>265</v>
      </c>
      <c r="C10" s="76">
        <v>249</v>
      </c>
      <c r="D10" s="76">
        <v>264</v>
      </c>
    </row>
    <row r="11" spans="1:4">
      <c r="A11" s="74" t="s">
        <v>2</v>
      </c>
      <c r="B11" s="74" t="s">
        <v>266</v>
      </c>
      <c r="C11" s="76"/>
      <c r="D11" s="76"/>
    </row>
    <row r="12" spans="1:4">
      <c r="A12" s="74" t="s">
        <v>14</v>
      </c>
      <c r="B12" s="74" t="s">
        <v>267</v>
      </c>
      <c r="C12" s="76">
        <v>0</v>
      </c>
      <c r="D12" s="76">
        <v>0</v>
      </c>
    </row>
    <row r="13" spans="1:4">
      <c r="A13" s="74" t="s">
        <v>2</v>
      </c>
      <c r="B13" s="74" t="s">
        <v>16</v>
      </c>
      <c r="C13" s="75">
        <v>125933</v>
      </c>
      <c r="D13" s="75">
        <v>126706</v>
      </c>
    </row>
    <row r="14" spans="1:4">
      <c r="A14" s="74" t="s">
        <v>17</v>
      </c>
      <c r="B14" s="74" t="s">
        <v>268</v>
      </c>
      <c r="C14" s="76"/>
      <c r="D14" s="76"/>
    </row>
    <row r="15" spans="1:4">
      <c r="A15" s="74" t="s">
        <v>2</v>
      </c>
      <c r="B15" s="74" t="s">
        <v>266</v>
      </c>
      <c r="C15" s="76"/>
      <c r="D15" s="76"/>
    </row>
    <row r="16" spans="1:4" ht="24">
      <c r="A16" s="74" t="s">
        <v>19</v>
      </c>
      <c r="B16" s="74" t="s">
        <v>269</v>
      </c>
      <c r="C16" s="76">
        <v>125933</v>
      </c>
      <c r="D16" s="76">
        <v>126706</v>
      </c>
    </row>
    <row r="17" spans="1:4">
      <c r="A17" s="74" t="s">
        <v>2</v>
      </c>
      <c r="B17" s="74" t="s">
        <v>21</v>
      </c>
      <c r="C17" s="75">
        <v>0</v>
      </c>
      <c r="D17" s="75">
        <v>0</v>
      </c>
    </row>
    <row r="18" spans="1:4">
      <c r="A18" s="74" t="s">
        <v>22</v>
      </c>
      <c r="B18" s="74" t="s">
        <v>268</v>
      </c>
      <c r="C18" s="76"/>
      <c r="D18" s="76"/>
    </row>
    <row r="19" spans="1:4">
      <c r="A19" s="74" t="s">
        <v>23</v>
      </c>
      <c r="B19" s="74" t="s">
        <v>270</v>
      </c>
      <c r="C19" s="76"/>
      <c r="D19" s="76"/>
    </row>
    <row r="20" spans="1:4" ht="24">
      <c r="A20" s="74" t="s">
        <v>25</v>
      </c>
      <c r="B20" s="74" t="s">
        <v>26</v>
      </c>
      <c r="C20" s="76"/>
      <c r="D20" s="76"/>
    </row>
    <row r="21" spans="1:4" ht="24">
      <c r="A21" s="74" t="s">
        <v>27</v>
      </c>
      <c r="B21" s="74" t="s">
        <v>28</v>
      </c>
      <c r="C21" s="76">
        <v>0</v>
      </c>
      <c r="D21" s="76">
        <v>25</v>
      </c>
    </row>
    <row r="22" spans="1:4">
      <c r="A22" s="74" t="s">
        <v>2</v>
      </c>
      <c r="B22" s="74" t="s">
        <v>29</v>
      </c>
      <c r="C22" s="76"/>
      <c r="D22" s="76"/>
    </row>
    <row r="23" spans="1:4">
      <c r="A23" s="74" t="s">
        <v>133</v>
      </c>
      <c r="B23" s="74" t="s">
        <v>31</v>
      </c>
      <c r="C23" s="76"/>
      <c r="D23" s="76"/>
    </row>
    <row r="24" spans="1:4">
      <c r="A24" s="72" t="s">
        <v>126</v>
      </c>
      <c r="B24" s="72" t="s">
        <v>134</v>
      </c>
      <c r="C24" s="73">
        <v>36791</v>
      </c>
      <c r="D24" s="73">
        <v>37534</v>
      </c>
    </row>
    <row r="25" spans="1:4">
      <c r="A25" s="74" t="s">
        <v>2</v>
      </c>
      <c r="B25" s="74" t="s">
        <v>33</v>
      </c>
      <c r="C25" s="75">
        <v>0</v>
      </c>
      <c r="D25" s="75">
        <v>0</v>
      </c>
    </row>
    <row r="26" spans="1:4">
      <c r="A26" s="74" t="s">
        <v>2</v>
      </c>
      <c r="B26" s="74" t="s">
        <v>271</v>
      </c>
      <c r="C26" s="76">
        <v>0</v>
      </c>
      <c r="D26" s="76">
        <v>0</v>
      </c>
    </row>
    <row r="27" spans="1:4">
      <c r="A27" s="74" t="s">
        <v>35</v>
      </c>
      <c r="B27" s="74" t="s">
        <v>272</v>
      </c>
      <c r="C27" s="76"/>
      <c r="D27" s="76"/>
    </row>
    <row r="28" spans="1:4">
      <c r="A28" s="74" t="s">
        <v>35</v>
      </c>
      <c r="B28" s="74" t="s">
        <v>273</v>
      </c>
      <c r="C28" s="76"/>
      <c r="D28" s="76"/>
    </row>
    <row r="29" spans="1:4">
      <c r="A29" s="74" t="s">
        <v>37</v>
      </c>
      <c r="B29" s="74" t="s">
        <v>274</v>
      </c>
      <c r="C29" s="76"/>
      <c r="D29" s="76"/>
    </row>
    <row r="30" spans="1:4">
      <c r="A30" s="74" t="s">
        <v>39</v>
      </c>
      <c r="B30" s="74" t="s">
        <v>275</v>
      </c>
      <c r="C30" s="76"/>
      <c r="D30" s="76"/>
    </row>
    <row r="31" spans="1:4">
      <c r="A31" s="74" t="s">
        <v>2</v>
      </c>
      <c r="B31" s="74" t="s">
        <v>41</v>
      </c>
      <c r="C31" s="75">
        <v>6542</v>
      </c>
      <c r="D31" s="75">
        <v>6154</v>
      </c>
    </row>
    <row r="32" spans="1:4">
      <c r="A32" s="74" t="s">
        <v>42</v>
      </c>
      <c r="B32" s="74" t="s">
        <v>276</v>
      </c>
      <c r="C32" s="76">
        <v>6542</v>
      </c>
      <c r="D32" s="76">
        <v>6154</v>
      </c>
    </row>
    <row r="33" spans="1:6">
      <c r="A33" s="74" t="s">
        <v>2</v>
      </c>
      <c r="B33" s="74" t="s">
        <v>266</v>
      </c>
      <c r="C33" s="76"/>
      <c r="D33" s="76"/>
    </row>
    <row r="34" spans="1:6">
      <c r="A34" s="74" t="s">
        <v>2</v>
      </c>
      <c r="B34" s="74" t="s">
        <v>44</v>
      </c>
      <c r="C34" s="75">
        <v>1492</v>
      </c>
      <c r="D34" s="75">
        <v>1466</v>
      </c>
    </row>
    <row r="35" spans="1:6">
      <c r="A35" s="74" t="s">
        <v>136</v>
      </c>
      <c r="B35" s="74" t="s">
        <v>137</v>
      </c>
      <c r="C35" s="76">
        <v>459</v>
      </c>
      <c r="D35" s="76">
        <v>428</v>
      </c>
    </row>
    <row r="36" spans="1:6">
      <c r="A36" s="74" t="s">
        <v>2</v>
      </c>
      <c r="B36" s="74" t="s">
        <v>138</v>
      </c>
      <c r="C36" s="76"/>
      <c r="D36" s="76"/>
    </row>
    <row r="37" spans="1:6">
      <c r="A37" s="74" t="s">
        <v>48</v>
      </c>
      <c r="B37" s="74" t="s">
        <v>139</v>
      </c>
      <c r="C37" s="76">
        <v>1033</v>
      </c>
      <c r="D37" s="76">
        <v>1038</v>
      </c>
    </row>
    <row r="38" spans="1:6" ht="24">
      <c r="A38" s="74" t="s">
        <v>50</v>
      </c>
      <c r="B38" s="74" t="s">
        <v>51</v>
      </c>
      <c r="C38" s="76"/>
      <c r="D38" s="76"/>
    </row>
    <row r="39" spans="1:6" ht="24">
      <c r="A39" s="74" t="s">
        <v>52</v>
      </c>
      <c r="B39" s="74" t="s">
        <v>53</v>
      </c>
      <c r="C39" s="76">
        <v>0</v>
      </c>
      <c r="D39" s="76">
        <v>4</v>
      </c>
    </row>
    <row r="40" spans="1:6">
      <c r="A40" s="74" t="s">
        <v>54</v>
      </c>
      <c r="B40" s="74" t="s">
        <v>55</v>
      </c>
      <c r="C40" s="76">
        <v>25</v>
      </c>
      <c r="D40" s="76">
        <v>50</v>
      </c>
    </row>
    <row r="41" spans="1:6">
      <c r="A41" s="74" t="s">
        <v>2</v>
      </c>
      <c r="B41" s="74" t="s">
        <v>56</v>
      </c>
      <c r="C41" s="76">
        <v>28732</v>
      </c>
      <c r="D41" s="76">
        <v>29860</v>
      </c>
    </row>
    <row r="42" spans="1:6">
      <c r="A42" s="77" t="s">
        <v>2</v>
      </c>
      <c r="B42" s="78" t="s">
        <v>57</v>
      </c>
      <c r="C42" s="73">
        <v>162973</v>
      </c>
      <c r="D42" s="73">
        <v>164529</v>
      </c>
    </row>
    <row r="43" spans="1:6">
      <c r="A43" s="72" t="s">
        <v>126</v>
      </c>
      <c r="B43" s="72" t="s">
        <v>140</v>
      </c>
      <c r="C43" s="73">
        <v>133185</v>
      </c>
      <c r="D43" s="73">
        <v>135070</v>
      </c>
    </row>
    <row r="44" spans="1:6">
      <c r="A44" s="74" t="s">
        <v>2</v>
      </c>
      <c r="B44" s="74" t="s">
        <v>59</v>
      </c>
      <c r="C44" s="75">
        <v>46109</v>
      </c>
      <c r="D44" s="75">
        <v>48186</v>
      </c>
    </row>
    <row r="45" spans="1:6">
      <c r="A45" s="74" t="s">
        <v>141</v>
      </c>
      <c r="B45" s="74" t="s">
        <v>142</v>
      </c>
      <c r="C45" s="76">
        <v>3005</v>
      </c>
      <c r="D45" s="76">
        <v>3005</v>
      </c>
    </row>
    <row r="46" spans="1:6">
      <c r="A46" s="74" t="s">
        <v>2</v>
      </c>
      <c r="B46" s="74" t="s">
        <v>143</v>
      </c>
      <c r="C46" s="76"/>
      <c r="D46" s="76"/>
    </row>
    <row r="47" spans="1:6">
      <c r="A47" s="74" t="s">
        <v>144</v>
      </c>
      <c r="B47" s="74" t="s">
        <v>145</v>
      </c>
      <c r="C47" s="76">
        <v>42845</v>
      </c>
      <c r="D47" s="76">
        <v>42845</v>
      </c>
      <c r="F47" s="79"/>
    </row>
    <row r="48" spans="1:6">
      <c r="A48" s="74" t="s">
        <v>65</v>
      </c>
      <c r="B48" s="74" t="s">
        <v>146</v>
      </c>
      <c r="C48" s="76"/>
      <c r="D48" s="76"/>
    </row>
    <row r="49" spans="1:8">
      <c r="A49" s="74" t="s">
        <v>67</v>
      </c>
      <c r="B49" s="74" t="s">
        <v>147</v>
      </c>
      <c r="C49" s="76">
        <v>-210094</v>
      </c>
      <c r="D49" s="76">
        <v>0</v>
      </c>
    </row>
    <row r="50" spans="1:8">
      <c r="A50" s="74" t="s">
        <v>2</v>
      </c>
      <c r="B50" s="74" t="s">
        <v>148</v>
      </c>
      <c r="C50" s="76">
        <v>262630</v>
      </c>
      <c r="D50" s="76">
        <v>212430</v>
      </c>
      <c r="F50" s="79"/>
      <c r="G50" s="79"/>
      <c r="H50" s="79"/>
    </row>
    <row r="51" spans="1:8">
      <c r="A51" s="74" t="s">
        <v>2</v>
      </c>
      <c r="B51" s="74" t="s">
        <v>149</v>
      </c>
      <c r="C51" s="76">
        <v>-52277</v>
      </c>
      <c r="D51" s="76">
        <v>-210094</v>
      </c>
    </row>
    <row r="52" spans="1:8">
      <c r="A52" s="74" t="s">
        <v>71</v>
      </c>
      <c r="B52" s="74" t="s">
        <v>150</v>
      </c>
      <c r="C52" s="76"/>
      <c r="D52" s="76"/>
    </row>
    <row r="53" spans="1:8">
      <c r="A53" s="74" t="s">
        <v>2</v>
      </c>
      <c r="B53" s="74" t="s">
        <v>151</v>
      </c>
      <c r="C53" s="76"/>
      <c r="D53" s="76"/>
    </row>
    <row r="54" spans="1:8">
      <c r="A54" s="74" t="s">
        <v>74</v>
      </c>
      <c r="B54" s="74" t="s">
        <v>75</v>
      </c>
      <c r="C54" s="76"/>
      <c r="D54" s="76"/>
    </row>
    <row r="55" spans="1:8">
      <c r="A55" s="74" t="s">
        <v>76</v>
      </c>
      <c r="B55" s="74" t="s">
        <v>77</v>
      </c>
      <c r="C55" s="76">
        <v>87076</v>
      </c>
      <c r="D55" s="76">
        <v>86884</v>
      </c>
    </row>
    <row r="56" spans="1:8">
      <c r="A56" s="72" t="s">
        <v>126</v>
      </c>
      <c r="B56" s="72" t="s">
        <v>152</v>
      </c>
      <c r="C56" s="73">
        <v>3669</v>
      </c>
      <c r="D56" s="73">
        <v>3709</v>
      </c>
    </row>
    <row r="57" spans="1:8">
      <c r="A57" s="74" t="s">
        <v>2</v>
      </c>
      <c r="B57" s="74" t="s">
        <v>79</v>
      </c>
      <c r="C57" s="75">
        <v>3399</v>
      </c>
      <c r="D57" s="75">
        <v>3402</v>
      </c>
    </row>
    <row r="58" spans="1:8">
      <c r="A58" s="74" t="s">
        <v>2</v>
      </c>
      <c r="B58" s="74" t="s">
        <v>277</v>
      </c>
      <c r="C58" s="76"/>
      <c r="D58" s="76"/>
    </row>
    <row r="59" spans="1:8">
      <c r="A59" s="74" t="s">
        <v>2</v>
      </c>
      <c r="B59" s="74" t="s">
        <v>278</v>
      </c>
      <c r="C59" s="76"/>
      <c r="D59" s="76"/>
    </row>
    <row r="60" spans="1:8">
      <c r="A60" s="74" t="s">
        <v>82</v>
      </c>
      <c r="B60" s="74" t="s">
        <v>279</v>
      </c>
      <c r="C60" s="76">
        <v>3399</v>
      </c>
      <c r="D60" s="76">
        <v>3402</v>
      </c>
    </row>
    <row r="61" spans="1:8">
      <c r="A61" s="74" t="s">
        <v>2</v>
      </c>
      <c r="B61" s="74" t="s">
        <v>84</v>
      </c>
      <c r="C61" s="75">
        <v>270</v>
      </c>
      <c r="D61" s="75">
        <v>307</v>
      </c>
    </row>
    <row r="62" spans="1:8">
      <c r="A62" s="74" t="s">
        <v>85</v>
      </c>
      <c r="B62" s="74" t="s">
        <v>153</v>
      </c>
      <c r="C62" s="76"/>
      <c r="D62" s="76"/>
    </row>
    <row r="63" spans="1:8">
      <c r="A63" s="74" t="s">
        <v>87</v>
      </c>
      <c r="B63" s="74" t="s">
        <v>154</v>
      </c>
      <c r="C63" s="76"/>
      <c r="D63" s="76"/>
    </row>
    <row r="64" spans="1:8">
      <c r="A64" s="74" t="s">
        <v>89</v>
      </c>
      <c r="B64" s="74" t="s">
        <v>155</v>
      </c>
      <c r="C64" s="76"/>
      <c r="D64" s="76"/>
    </row>
    <row r="65" spans="1:4">
      <c r="A65" s="74" t="s">
        <v>91</v>
      </c>
      <c r="B65" s="74" t="s">
        <v>156</v>
      </c>
      <c r="C65" s="76">
        <v>270</v>
      </c>
      <c r="D65" s="76">
        <v>307</v>
      </c>
    </row>
    <row r="66" spans="1:4">
      <c r="A66" s="74" t="s">
        <v>93</v>
      </c>
      <c r="B66" s="74" t="s">
        <v>94</v>
      </c>
      <c r="C66" s="76"/>
      <c r="D66" s="76"/>
    </row>
    <row r="67" spans="1:4">
      <c r="A67" s="74" t="s">
        <v>95</v>
      </c>
      <c r="B67" s="74" t="s">
        <v>96</v>
      </c>
      <c r="C67" s="76"/>
      <c r="D67" s="76"/>
    </row>
    <row r="68" spans="1:4">
      <c r="A68" s="74" t="s">
        <v>97</v>
      </c>
      <c r="B68" s="74" t="s">
        <v>98</v>
      </c>
      <c r="C68" s="76" t="s">
        <v>2</v>
      </c>
      <c r="D68" s="76" t="s">
        <v>2</v>
      </c>
    </row>
    <row r="69" spans="1:4">
      <c r="A69" s="74" t="s">
        <v>157</v>
      </c>
      <c r="B69" s="74" t="s">
        <v>100</v>
      </c>
      <c r="C69" s="76" t="s">
        <v>2</v>
      </c>
      <c r="D69" s="76" t="s">
        <v>2</v>
      </c>
    </row>
    <row r="70" spans="1:4">
      <c r="A70" s="74" t="s">
        <v>158</v>
      </c>
      <c r="B70" s="74" t="s">
        <v>102</v>
      </c>
      <c r="C70" s="76" t="s">
        <v>2</v>
      </c>
      <c r="D70" s="76" t="s">
        <v>2</v>
      </c>
    </row>
    <row r="71" spans="1:4">
      <c r="A71" s="72" t="s">
        <v>126</v>
      </c>
      <c r="B71" s="72" t="s">
        <v>159</v>
      </c>
      <c r="C71" s="73">
        <v>26119</v>
      </c>
      <c r="D71" s="73">
        <v>25750</v>
      </c>
    </row>
    <row r="72" spans="1:4">
      <c r="A72" s="74" t="s">
        <v>104</v>
      </c>
      <c r="B72" s="74" t="s">
        <v>105</v>
      </c>
      <c r="C72" s="76"/>
      <c r="D72" s="76"/>
    </row>
    <row r="73" spans="1:4">
      <c r="A73" s="74" t="s">
        <v>2</v>
      </c>
      <c r="B73" s="74" t="s">
        <v>106</v>
      </c>
      <c r="C73" s="75">
        <v>0</v>
      </c>
      <c r="D73" s="75">
        <v>0</v>
      </c>
    </row>
    <row r="74" spans="1:4">
      <c r="A74" s="74" t="s">
        <v>2</v>
      </c>
      <c r="B74" s="74" t="s">
        <v>277</v>
      </c>
      <c r="C74" s="76"/>
      <c r="D74" s="76">
        <v>0</v>
      </c>
    </row>
    <row r="75" spans="1:4">
      <c r="A75" s="74" t="s">
        <v>2</v>
      </c>
      <c r="B75" s="74" t="s">
        <v>278</v>
      </c>
      <c r="C75" s="76"/>
      <c r="D75" s="76"/>
    </row>
    <row r="76" spans="1:4">
      <c r="A76" s="74" t="s">
        <v>107</v>
      </c>
      <c r="B76" s="74" t="s">
        <v>279</v>
      </c>
      <c r="C76" s="76"/>
      <c r="D76" s="76"/>
    </row>
    <row r="77" spans="1:4">
      <c r="A77" s="74" t="s">
        <v>2</v>
      </c>
      <c r="B77" s="74" t="s">
        <v>108</v>
      </c>
      <c r="C77" s="75">
        <v>8136</v>
      </c>
      <c r="D77" s="75">
        <v>777</v>
      </c>
    </row>
    <row r="78" spans="1:4">
      <c r="A78" s="74" t="s">
        <v>109</v>
      </c>
      <c r="B78" s="74" t="s">
        <v>153</v>
      </c>
      <c r="C78" s="76"/>
      <c r="D78" s="76"/>
    </row>
    <row r="79" spans="1:4">
      <c r="A79" s="74" t="s">
        <v>110</v>
      </c>
      <c r="B79" s="74" t="s">
        <v>154</v>
      </c>
      <c r="C79" s="76"/>
      <c r="D79" s="76"/>
    </row>
    <row r="80" spans="1:4">
      <c r="A80" s="74" t="s">
        <v>111</v>
      </c>
      <c r="B80" s="74" t="s">
        <v>155</v>
      </c>
      <c r="C80" s="76"/>
      <c r="D80" s="76"/>
    </row>
    <row r="81" spans="1:4" ht="24">
      <c r="A81" s="74" t="s">
        <v>112</v>
      </c>
      <c r="B81" s="74" t="s">
        <v>160</v>
      </c>
      <c r="C81" s="76">
        <v>8136</v>
      </c>
      <c r="D81" s="76">
        <v>777</v>
      </c>
    </row>
    <row r="82" spans="1:4" ht="24">
      <c r="A82" s="74" t="s">
        <v>114</v>
      </c>
      <c r="B82" s="74" t="s">
        <v>115</v>
      </c>
      <c r="C82" s="76"/>
      <c r="D82" s="76"/>
    </row>
    <row r="83" spans="1:4">
      <c r="A83" s="74" t="s">
        <v>2</v>
      </c>
      <c r="B83" s="74" t="s">
        <v>116</v>
      </c>
      <c r="C83" s="75">
        <v>17983</v>
      </c>
      <c r="D83" s="75">
        <v>24973</v>
      </c>
    </row>
    <row r="84" spans="1:4">
      <c r="A84" s="74" t="s">
        <v>117</v>
      </c>
      <c r="B84" s="74" t="s">
        <v>161</v>
      </c>
      <c r="C84" s="76">
        <v>12291</v>
      </c>
      <c r="D84" s="76">
        <v>9720</v>
      </c>
    </row>
    <row r="85" spans="1:4">
      <c r="A85" s="74" t="s">
        <v>119</v>
      </c>
      <c r="B85" s="74" t="s">
        <v>162</v>
      </c>
      <c r="C85" s="76">
        <v>5692</v>
      </c>
      <c r="D85" s="76">
        <v>15253</v>
      </c>
    </row>
    <row r="86" spans="1:4">
      <c r="A86" s="74" t="s">
        <v>121</v>
      </c>
      <c r="B86" s="74" t="s">
        <v>122</v>
      </c>
      <c r="C86" s="76"/>
      <c r="D86" s="76"/>
    </row>
    <row r="87" spans="1:4">
      <c r="A87" s="74" t="s">
        <v>163</v>
      </c>
      <c r="B87" s="74" t="s">
        <v>124</v>
      </c>
      <c r="C87" s="76"/>
      <c r="D87" s="76"/>
    </row>
    <row r="88" spans="1:4">
      <c r="A88" s="77" t="s">
        <v>2</v>
      </c>
      <c r="B88" s="78" t="s">
        <v>125</v>
      </c>
      <c r="C88" s="73">
        <v>162973</v>
      </c>
      <c r="D88" s="73">
        <v>164529</v>
      </c>
    </row>
    <row r="89" spans="1:4">
      <c r="A89" s="80"/>
      <c r="B89" s="80"/>
      <c r="C89" s="81"/>
      <c r="D89" s="81"/>
    </row>
    <row r="90" spans="1:4">
      <c r="A90" s="67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workbookViewId="0">
      <pane ySplit="6" topLeftCell="A7" activePane="bottomLeft" state="frozen"/>
      <selection pane="bottomLeft" sqref="A1:D1"/>
    </sheetView>
  </sheetViews>
  <sheetFormatPr baseColWidth="10" defaultColWidth="11.42578125" defaultRowHeight="15"/>
  <cols>
    <col min="1" max="1" width="28.42578125" style="58" bestFit="1" customWidth="1"/>
    <col min="2" max="2" width="85.42578125" style="58" bestFit="1" customWidth="1"/>
    <col min="3" max="4" width="15.42578125" style="58" bestFit="1" customWidth="1"/>
    <col min="5" max="5" width="28.42578125" style="58" bestFit="1" customWidth="1"/>
    <col min="6" max="6" width="85.42578125" style="58" bestFit="1" customWidth="1"/>
    <col min="7" max="8" width="15.42578125" style="58" bestFit="1" customWidth="1"/>
    <col min="9" max="16384" width="11.42578125" style="58"/>
  </cols>
  <sheetData>
    <row r="1" spans="1:4" ht="16.5" customHeight="1" thickBot="1">
      <c r="A1" s="134" t="s">
        <v>173</v>
      </c>
      <c r="B1" s="135"/>
      <c r="C1" s="135"/>
      <c r="D1" s="136"/>
    </row>
    <row r="2" spans="1:4" ht="20.25" customHeight="1" thickBot="1">
      <c r="A2" s="137"/>
      <c r="B2" s="138"/>
      <c r="C2" s="138"/>
      <c r="D2" s="139"/>
    </row>
    <row r="3" spans="1:4" ht="20.25" customHeight="1" thickBot="1">
      <c r="A3" s="137"/>
      <c r="B3" s="138"/>
      <c r="C3" s="138"/>
      <c r="D3" s="139"/>
    </row>
    <row r="4" spans="1:4" ht="20.25" customHeight="1" thickBot="1">
      <c r="A4" s="140" t="s">
        <v>1</v>
      </c>
      <c r="B4" s="140"/>
      <c r="C4" s="140"/>
      <c r="D4" s="140"/>
    </row>
    <row r="5" spans="1:4" ht="15.75" thickBot="1">
      <c r="A5" s="59" t="s">
        <v>126</v>
      </c>
      <c r="B5" s="59" t="s">
        <v>127</v>
      </c>
      <c r="C5" s="59"/>
      <c r="D5" s="59"/>
    </row>
    <row r="6" spans="1:4" ht="15.75" thickBot="1">
      <c r="A6" s="59" t="s">
        <v>126</v>
      </c>
      <c r="B6" s="59" t="s">
        <v>128</v>
      </c>
      <c r="C6" s="59" t="s">
        <v>5</v>
      </c>
      <c r="D6" s="59" t="s">
        <v>6</v>
      </c>
    </row>
    <row r="7" spans="1:4" ht="15.75" thickBot="1">
      <c r="A7" s="60" t="s">
        <v>174</v>
      </c>
      <c r="B7" s="60" t="s">
        <v>129</v>
      </c>
      <c r="C7" s="61">
        <f>ROUND(SUM(C8,C12,C15,C19,C22,C23,C24,C25),2)</f>
        <v>77320</v>
      </c>
      <c r="D7" s="61">
        <f>ROUND(SUM(D8,D12,D15,D19,D22,D23,D24,D25),2)</f>
        <v>77791</v>
      </c>
    </row>
    <row r="8" spans="1:4" ht="15.75" thickBot="1">
      <c r="A8" s="62" t="s">
        <v>175</v>
      </c>
      <c r="B8" s="62" t="s">
        <v>8</v>
      </c>
      <c r="C8" s="63">
        <f>SUM(C9:C11)</f>
        <v>56476</v>
      </c>
      <c r="D8" s="63">
        <f>SUM(D9:D11)</f>
        <v>56891</v>
      </c>
    </row>
    <row r="9" spans="1:4" ht="15.75" thickBot="1">
      <c r="A9" s="62" t="s">
        <v>176</v>
      </c>
      <c r="B9" s="62" t="s">
        <v>177</v>
      </c>
      <c r="C9" s="64"/>
      <c r="D9" s="64"/>
    </row>
    <row r="10" spans="1:4" ht="15.75" thickBot="1">
      <c r="A10" s="62" t="s">
        <v>11</v>
      </c>
      <c r="B10" s="62" t="s">
        <v>178</v>
      </c>
      <c r="C10" s="64"/>
      <c r="D10" s="64"/>
    </row>
    <row r="11" spans="1:4" ht="45.75" thickBot="1">
      <c r="A11" s="62" t="s">
        <v>179</v>
      </c>
      <c r="B11" s="62" t="s">
        <v>180</v>
      </c>
      <c r="C11" s="64">
        <v>56476</v>
      </c>
      <c r="D11" s="64">
        <v>56891</v>
      </c>
    </row>
    <row r="12" spans="1:4" ht="15.75" thickBot="1">
      <c r="A12" s="62" t="s">
        <v>175</v>
      </c>
      <c r="B12" s="62" t="s">
        <v>181</v>
      </c>
      <c r="C12" s="63">
        <f>SUM(C13:C14)</f>
        <v>0</v>
      </c>
      <c r="D12" s="63">
        <f>SUM(D13:D14)</f>
        <v>0</v>
      </c>
    </row>
    <row r="13" spans="1:4" ht="15.75" thickBot="1">
      <c r="A13" s="62" t="s">
        <v>182</v>
      </c>
      <c r="B13" s="62" t="s">
        <v>183</v>
      </c>
      <c r="C13" s="64"/>
      <c r="D13" s="64"/>
    </row>
    <row r="14" spans="1:4" ht="34.5" thickBot="1">
      <c r="A14" s="62" t="s">
        <v>184</v>
      </c>
      <c r="B14" s="62" t="s">
        <v>185</v>
      </c>
      <c r="C14" s="64"/>
      <c r="D14" s="64"/>
    </row>
    <row r="15" spans="1:4" ht="15.75" thickBot="1">
      <c r="A15" s="62" t="s">
        <v>175</v>
      </c>
      <c r="B15" s="62" t="s">
        <v>186</v>
      </c>
      <c r="C15" s="63">
        <f>SUM(C16:C18)</f>
        <v>20844</v>
      </c>
      <c r="D15" s="63">
        <f>SUM(D16:D18)</f>
        <v>20900</v>
      </c>
    </row>
    <row r="16" spans="1:4" ht="15.75" thickBot="1">
      <c r="A16" s="62" t="s">
        <v>17</v>
      </c>
      <c r="B16" s="62" t="s">
        <v>187</v>
      </c>
      <c r="C16" s="64"/>
      <c r="D16" s="64"/>
    </row>
    <row r="17" spans="1:4" ht="15.75" thickBot="1">
      <c r="A17" s="62" t="s">
        <v>188</v>
      </c>
      <c r="B17" s="62" t="s">
        <v>183</v>
      </c>
      <c r="C17" s="64"/>
      <c r="D17" s="64"/>
    </row>
    <row r="18" spans="1:4" ht="68.25" thickBot="1">
      <c r="A18" s="62" t="s">
        <v>189</v>
      </c>
      <c r="B18" s="62" t="s">
        <v>190</v>
      </c>
      <c r="C18" s="64">
        <v>20844</v>
      </c>
      <c r="D18" s="64">
        <v>20900</v>
      </c>
    </row>
    <row r="19" spans="1:4" ht="15.75" thickBot="1">
      <c r="A19" s="62" t="s">
        <v>175</v>
      </c>
      <c r="B19" s="62" t="s">
        <v>191</v>
      </c>
      <c r="C19" s="63">
        <f>SUM(C20:C21)</f>
        <v>0</v>
      </c>
      <c r="D19" s="63">
        <f>SUM(D20:D21)</f>
        <v>0</v>
      </c>
    </row>
    <row r="20" spans="1:4" ht="15.75" thickBot="1">
      <c r="A20" s="62" t="s">
        <v>22</v>
      </c>
      <c r="B20" s="62" t="s">
        <v>192</v>
      </c>
      <c r="C20" s="64"/>
      <c r="D20" s="64"/>
    </row>
    <row r="21" spans="1:4" ht="15.75" thickBot="1">
      <c r="A21" s="62" t="s">
        <v>193</v>
      </c>
      <c r="B21" s="62" t="s">
        <v>194</v>
      </c>
      <c r="C21" s="64"/>
      <c r="D21" s="64"/>
    </row>
    <row r="22" spans="1:4" ht="45.75" thickBot="1">
      <c r="A22" s="62" t="s">
        <v>195</v>
      </c>
      <c r="B22" s="62" t="s">
        <v>196</v>
      </c>
      <c r="C22" s="64"/>
      <c r="D22" s="64"/>
    </row>
    <row r="23" spans="1:4" ht="45.75" thickBot="1">
      <c r="A23" s="62" t="s">
        <v>197</v>
      </c>
      <c r="B23" s="62" t="s">
        <v>198</v>
      </c>
      <c r="C23" s="64"/>
      <c r="D23" s="64"/>
    </row>
    <row r="24" spans="1:4" ht="15.75" thickBot="1">
      <c r="A24" s="62" t="s">
        <v>199</v>
      </c>
      <c r="B24" s="62" t="s">
        <v>200</v>
      </c>
      <c r="C24" s="64"/>
      <c r="D24" s="64"/>
    </row>
    <row r="25" spans="1:4" ht="15.75" thickBot="1">
      <c r="A25" s="62" t="s">
        <v>201</v>
      </c>
      <c r="B25" s="62" t="s">
        <v>202</v>
      </c>
      <c r="C25" s="64"/>
      <c r="D25" s="64"/>
    </row>
    <row r="26" spans="1:4" ht="15.75" thickBot="1">
      <c r="A26" s="60" t="s">
        <v>174</v>
      </c>
      <c r="B26" s="60" t="s">
        <v>203</v>
      </c>
      <c r="C26" s="61">
        <f>ROUND(SUM(C27,C28,C31,C32,C36,C37,C38,C39),2)</f>
        <v>9690</v>
      </c>
      <c r="D26" s="61">
        <f>ROUND(SUM(D27,D28,D31,D32,D36,D37,D38,D39),2)</f>
        <v>16107</v>
      </c>
    </row>
    <row r="27" spans="1:4" ht="15.75" thickBot="1">
      <c r="A27" s="62" t="s">
        <v>204</v>
      </c>
      <c r="B27" s="62" t="s">
        <v>33</v>
      </c>
      <c r="C27" s="64"/>
      <c r="D27" s="64"/>
    </row>
    <row r="28" spans="1:4" ht="15.75" thickBot="1">
      <c r="A28" s="62" t="s">
        <v>175</v>
      </c>
      <c r="B28" s="62" t="s">
        <v>41</v>
      </c>
      <c r="C28" s="63">
        <f>SUM(C29,C30)</f>
        <v>7656</v>
      </c>
      <c r="D28" s="63">
        <f>SUM(D29,D30)</f>
        <v>6469</v>
      </c>
    </row>
    <row r="29" spans="1:4" ht="34.5" thickBot="1">
      <c r="A29" s="62" t="s">
        <v>205</v>
      </c>
      <c r="B29" s="62" t="s">
        <v>206</v>
      </c>
      <c r="C29" s="64">
        <v>7656</v>
      </c>
      <c r="D29" s="64">
        <v>6469</v>
      </c>
    </row>
    <row r="30" spans="1:4" ht="15.75" thickBot="1">
      <c r="A30" s="62" t="s">
        <v>207</v>
      </c>
      <c r="B30" s="62" t="s">
        <v>183</v>
      </c>
      <c r="C30" s="64"/>
      <c r="D30" s="64"/>
    </row>
    <row r="31" spans="1:4" ht="15.75" thickBot="1">
      <c r="A31" s="62" t="s">
        <v>208</v>
      </c>
      <c r="B31" s="62" t="s">
        <v>209</v>
      </c>
      <c r="C31" s="64">
        <v>723</v>
      </c>
      <c r="D31" s="64">
        <v>639</v>
      </c>
    </row>
    <row r="32" spans="1:4" ht="15.75" thickBot="1">
      <c r="A32" s="62" t="s">
        <v>175</v>
      </c>
      <c r="B32" s="62" t="s">
        <v>210</v>
      </c>
      <c r="C32" s="63">
        <f>SUM(C33,C34,C35)</f>
        <v>421</v>
      </c>
      <c r="D32" s="63">
        <f>SUM(D33,D34,D35)</f>
        <v>323</v>
      </c>
    </row>
    <row r="33" spans="1:4" ht="23.25" thickBot="1">
      <c r="A33" s="62" t="s">
        <v>211</v>
      </c>
      <c r="B33" s="62" t="s">
        <v>212</v>
      </c>
      <c r="C33" s="64"/>
      <c r="D33" s="64"/>
    </row>
    <row r="34" spans="1:4" ht="15.75" thickBot="1">
      <c r="A34" s="62" t="s">
        <v>213</v>
      </c>
      <c r="B34" s="62" t="s">
        <v>214</v>
      </c>
      <c r="C34" s="64"/>
      <c r="D34" s="64"/>
    </row>
    <row r="35" spans="1:4" ht="45.75" thickBot="1">
      <c r="A35" s="62" t="s">
        <v>215</v>
      </c>
      <c r="B35" s="62" t="s">
        <v>216</v>
      </c>
      <c r="C35" s="64">
        <v>421</v>
      </c>
      <c r="D35" s="64">
        <v>323</v>
      </c>
    </row>
    <row r="36" spans="1:4" ht="68.25" thickBot="1">
      <c r="A36" s="62" t="s">
        <v>217</v>
      </c>
      <c r="B36" s="62" t="s">
        <v>218</v>
      </c>
      <c r="C36" s="64"/>
      <c r="D36" s="64"/>
    </row>
    <row r="37" spans="1:4" ht="68.25" thickBot="1">
      <c r="A37" s="62" t="s">
        <v>219</v>
      </c>
      <c r="B37" s="62" t="s">
        <v>220</v>
      </c>
      <c r="C37" s="64"/>
      <c r="D37" s="64"/>
    </row>
    <row r="38" spans="1:4" ht="15.75" thickBot="1">
      <c r="A38" s="62" t="s">
        <v>54</v>
      </c>
      <c r="B38" s="62" t="s">
        <v>221</v>
      </c>
      <c r="C38" s="64">
        <v>166</v>
      </c>
      <c r="D38" s="64">
        <v>251</v>
      </c>
    </row>
    <row r="39" spans="1:4" ht="15.75" thickBot="1">
      <c r="A39" s="62" t="s">
        <v>222</v>
      </c>
      <c r="B39" s="62" t="s">
        <v>223</v>
      </c>
      <c r="C39" s="64">
        <f>205+519</f>
        <v>724</v>
      </c>
      <c r="D39" s="64">
        <v>8425</v>
      </c>
    </row>
    <row r="40" spans="1:4" ht="15.75" thickBot="1">
      <c r="A40" s="65" t="s">
        <v>175</v>
      </c>
      <c r="B40" s="65" t="s">
        <v>57</v>
      </c>
      <c r="C40" s="66">
        <f>ROUND(SUM(C7,C26),2)</f>
        <v>87010</v>
      </c>
      <c r="D40" s="66">
        <f>ROUND(SUM(D7,D26),2)</f>
        <v>93898</v>
      </c>
    </row>
    <row r="41" spans="1:4" ht="15.75" thickBot="1">
      <c r="A41" s="60" t="s">
        <v>174</v>
      </c>
      <c r="B41" s="60" t="s">
        <v>224</v>
      </c>
      <c r="C41" s="61">
        <f>ROUND(SUM(C42,C47,C48),2)</f>
        <v>61821</v>
      </c>
      <c r="D41" s="61">
        <f>ROUND(SUM(D42,D47,D48),2)</f>
        <v>63335</v>
      </c>
    </row>
    <row r="42" spans="1:4" ht="15.75" thickBot="1">
      <c r="A42" s="62" t="s">
        <v>175</v>
      </c>
      <c r="B42" s="62" t="s">
        <v>225</v>
      </c>
      <c r="C42" s="63">
        <f>SUM(C43:C46)</f>
        <v>-5051</v>
      </c>
      <c r="D42" s="63">
        <f>SUM(D43:D46)</f>
        <v>-4326</v>
      </c>
    </row>
    <row r="43" spans="1:4" ht="15.75" thickBot="1">
      <c r="A43" s="62" t="s">
        <v>226</v>
      </c>
      <c r="B43" s="62" t="s">
        <v>227</v>
      </c>
      <c r="C43" s="64">
        <v>4556</v>
      </c>
      <c r="D43" s="64">
        <v>4556</v>
      </c>
    </row>
    <row r="44" spans="1:4" ht="15.75" thickBot="1">
      <c r="A44" s="62" t="s">
        <v>228</v>
      </c>
      <c r="B44" s="62" t="s">
        <v>229</v>
      </c>
      <c r="C44" s="64"/>
      <c r="D44" s="64"/>
    </row>
    <row r="45" spans="1:4" ht="15.75" thickBot="1">
      <c r="A45" s="62" t="s">
        <v>67</v>
      </c>
      <c r="B45" s="62" t="s">
        <v>230</v>
      </c>
      <c r="C45" s="64">
        <v>-8882</v>
      </c>
      <c r="D45" s="64">
        <v>-4373</v>
      </c>
    </row>
    <row r="46" spans="1:4" ht="15.75" thickBot="1">
      <c r="A46" s="62" t="s">
        <v>231</v>
      </c>
      <c r="B46" s="62" t="s">
        <v>232</v>
      </c>
      <c r="C46" s="64">
        <f>-41633+34509+17255-8331-2525</f>
        <v>-725</v>
      </c>
      <c r="D46" s="64">
        <v>-4509</v>
      </c>
    </row>
    <row r="47" spans="1:4" ht="15.75" thickBot="1">
      <c r="A47" s="62" t="s">
        <v>74</v>
      </c>
      <c r="B47" s="62" t="s">
        <v>75</v>
      </c>
      <c r="C47" s="64"/>
      <c r="D47" s="64"/>
    </row>
    <row r="48" spans="1:4" ht="15.75" thickBot="1">
      <c r="A48" s="62" t="s">
        <v>233</v>
      </c>
      <c r="B48" s="62" t="s">
        <v>77</v>
      </c>
      <c r="C48" s="64">
        <v>66872</v>
      </c>
      <c r="D48" s="64">
        <v>67661</v>
      </c>
    </row>
    <row r="49" spans="1:4" ht="15.75" thickBot="1">
      <c r="A49" s="60" t="s">
        <v>234</v>
      </c>
      <c r="B49" s="60" t="s">
        <v>235</v>
      </c>
      <c r="C49" s="61">
        <f>ROUND(SUM(C50,C53,C58,C59,C60,C61),2)</f>
        <v>514</v>
      </c>
      <c r="D49" s="61">
        <f>ROUND(SUM(D50,D53,D58,D59,D60,D61),2)</f>
        <v>514</v>
      </c>
    </row>
    <row r="50" spans="1:4" ht="15.75" thickBot="1">
      <c r="A50" s="62" t="s">
        <v>233</v>
      </c>
      <c r="B50" s="62" t="s">
        <v>236</v>
      </c>
      <c r="C50" s="63">
        <f>SUM(C51,C52)</f>
        <v>0</v>
      </c>
      <c r="D50" s="63">
        <f>SUM(D51,D52)</f>
        <v>0</v>
      </c>
    </row>
    <row r="51" spans="1:4" ht="15.75" thickBot="1">
      <c r="A51" s="62" t="s">
        <v>237</v>
      </c>
      <c r="B51" s="62" t="s">
        <v>238</v>
      </c>
      <c r="C51" s="64"/>
      <c r="D51" s="64"/>
    </row>
    <row r="52" spans="1:4" ht="15.75" thickBot="1">
      <c r="A52" s="62" t="s">
        <v>239</v>
      </c>
      <c r="B52" s="62" t="s">
        <v>240</v>
      </c>
      <c r="C52" s="64"/>
      <c r="D52" s="64"/>
    </row>
    <row r="53" spans="1:4" ht="15.75" thickBot="1">
      <c r="A53" s="62" t="s">
        <v>175</v>
      </c>
      <c r="B53" s="62" t="s">
        <v>84</v>
      </c>
      <c r="C53" s="63">
        <f>SUM(C54,C55,C56,C57)</f>
        <v>37</v>
      </c>
      <c r="D53" s="63">
        <f>SUM(D54,D55,D56,D57)</f>
        <v>37</v>
      </c>
    </row>
    <row r="54" spans="1:4" ht="15.75" thickBot="1">
      <c r="A54" s="62" t="s">
        <v>241</v>
      </c>
      <c r="B54" s="62" t="s">
        <v>242</v>
      </c>
      <c r="C54" s="64"/>
      <c r="D54" s="64"/>
    </row>
    <row r="55" spans="1:4" ht="15.75" thickBot="1">
      <c r="A55" s="62" t="s">
        <v>87</v>
      </c>
      <c r="B55" s="62" t="s">
        <v>243</v>
      </c>
      <c r="C55" s="64"/>
      <c r="D55" s="64"/>
    </row>
    <row r="56" spans="1:4" ht="15.75" thickBot="1">
      <c r="A56" s="62" t="s">
        <v>244</v>
      </c>
      <c r="B56" s="62" t="s">
        <v>243</v>
      </c>
      <c r="C56" s="64"/>
      <c r="D56" s="64"/>
    </row>
    <row r="57" spans="1:4" ht="23.25" thickBot="1">
      <c r="A57" s="62" t="s">
        <v>91</v>
      </c>
      <c r="B57" s="62" t="s">
        <v>245</v>
      </c>
      <c r="C57" s="64">
        <v>37</v>
      </c>
      <c r="D57" s="64">
        <v>37</v>
      </c>
    </row>
    <row r="58" spans="1:4" ht="23.25" thickBot="1">
      <c r="A58" s="62" t="s">
        <v>93</v>
      </c>
      <c r="B58" s="62" t="s">
        <v>94</v>
      </c>
      <c r="C58" s="64"/>
      <c r="D58" s="64"/>
    </row>
    <row r="59" spans="1:4" ht="15.75" thickBot="1">
      <c r="A59" s="62" t="s">
        <v>95</v>
      </c>
      <c r="B59" s="62" t="s">
        <v>96</v>
      </c>
      <c r="C59" s="64"/>
      <c r="D59" s="64"/>
    </row>
    <row r="60" spans="1:4" ht="15.75" thickBot="1">
      <c r="A60" s="62" t="s">
        <v>97</v>
      </c>
      <c r="B60" s="62" t="s">
        <v>98</v>
      </c>
      <c r="C60" s="64">
        <v>477</v>
      </c>
      <c r="D60" s="64">
        <v>477</v>
      </c>
    </row>
    <row r="61" spans="1:4" ht="15.75" thickBot="1">
      <c r="A61" s="62" t="s">
        <v>246</v>
      </c>
      <c r="B61" s="62" t="s">
        <v>247</v>
      </c>
      <c r="C61" s="64"/>
      <c r="D61" s="64"/>
    </row>
    <row r="62" spans="1:4" ht="15.75" thickBot="1">
      <c r="A62" s="60" t="s">
        <v>174</v>
      </c>
      <c r="B62" s="60" t="s">
        <v>248</v>
      </c>
      <c r="C62" s="61">
        <f>ROUND(SUM(C63,C64,C65,C70,C71,C72,C75),2)</f>
        <v>24675</v>
      </c>
      <c r="D62" s="61">
        <f>ROUND(SUM(D63,D64,D65,D70,D71,D72,D75),2)</f>
        <v>30049</v>
      </c>
    </row>
    <row r="63" spans="1:4" ht="15.75" thickBot="1">
      <c r="A63" s="62" t="s">
        <v>204</v>
      </c>
      <c r="B63" s="62" t="s">
        <v>105</v>
      </c>
      <c r="C63" s="64"/>
      <c r="D63" s="64"/>
    </row>
    <row r="64" spans="1:4" ht="15.75" thickBot="1">
      <c r="A64" s="62" t="s">
        <v>249</v>
      </c>
      <c r="B64" s="62" t="s">
        <v>106</v>
      </c>
      <c r="C64" s="64"/>
      <c r="D64" s="64"/>
    </row>
    <row r="65" spans="1:4" ht="15.75" thickBot="1">
      <c r="A65" s="62" t="s">
        <v>175</v>
      </c>
      <c r="B65" s="62" t="s">
        <v>108</v>
      </c>
      <c r="C65" s="63">
        <f>SUM(C66:C69)</f>
        <v>0</v>
      </c>
      <c r="D65" s="63">
        <f>SUM(D66:D69)</f>
        <v>0</v>
      </c>
    </row>
    <row r="66" spans="1:4" ht="15.75" thickBot="1">
      <c r="A66" s="62" t="s">
        <v>250</v>
      </c>
      <c r="B66" s="62" t="s">
        <v>242</v>
      </c>
      <c r="C66" s="64"/>
      <c r="D66" s="64"/>
    </row>
    <row r="67" spans="1:4" ht="15.75" thickBot="1">
      <c r="A67" s="62" t="s">
        <v>110</v>
      </c>
      <c r="B67" s="62" t="s">
        <v>243</v>
      </c>
      <c r="C67" s="64"/>
      <c r="D67" s="64"/>
    </row>
    <row r="68" spans="1:4" ht="15.75" thickBot="1">
      <c r="A68" s="62" t="s">
        <v>111</v>
      </c>
      <c r="B68" s="62" t="s">
        <v>251</v>
      </c>
      <c r="C68" s="64"/>
      <c r="D68" s="64"/>
    </row>
    <row r="69" spans="1:4" ht="45.75" thickBot="1">
      <c r="A69" s="62" t="s">
        <v>252</v>
      </c>
      <c r="B69" s="62" t="s">
        <v>253</v>
      </c>
      <c r="C69" s="64"/>
      <c r="D69" s="64"/>
    </row>
    <row r="70" spans="1:4" ht="45.75" thickBot="1">
      <c r="A70" s="62" t="s">
        <v>254</v>
      </c>
      <c r="B70" s="62" t="s">
        <v>115</v>
      </c>
      <c r="C70" s="64"/>
      <c r="D70" s="64"/>
    </row>
    <row r="71" spans="1:4" ht="15.75" thickBot="1">
      <c r="A71" s="62" t="s">
        <v>255</v>
      </c>
      <c r="B71" s="62" t="s">
        <v>256</v>
      </c>
      <c r="C71" s="64"/>
      <c r="D71" s="64"/>
    </row>
    <row r="72" spans="1:4" ht="15.75" thickBot="1">
      <c r="A72" s="62" t="s">
        <v>175</v>
      </c>
      <c r="B72" s="62" t="s">
        <v>257</v>
      </c>
      <c r="C72" s="63">
        <f>SUM(C73:C74)</f>
        <v>24611</v>
      </c>
      <c r="D72" s="63">
        <f>SUM(D73:D74)</f>
        <v>29692</v>
      </c>
    </row>
    <row r="73" spans="1:4" ht="15.75" thickBot="1">
      <c r="A73" s="62" t="s">
        <v>258</v>
      </c>
      <c r="B73" s="62" t="s">
        <v>259</v>
      </c>
      <c r="C73" s="64"/>
      <c r="D73" s="64"/>
    </row>
    <row r="74" spans="1:4" ht="34.5" thickBot="1">
      <c r="A74" s="62" t="s">
        <v>260</v>
      </c>
      <c r="B74" s="62" t="s">
        <v>261</v>
      </c>
      <c r="C74" s="64">
        <f>1215+55783-1-34509-17255+19377+1</f>
        <v>24611</v>
      </c>
      <c r="D74" s="64">
        <f>27761+1931</f>
        <v>29692</v>
      </c>
    </row>
    <row r="75" spans="1:4" ht="15.75" thickBot="1">
      <c r="A75" s="62" t="s">
        <v>121</v>
      </c>
      <c r="B75" s="62" t="s">
        <v>122</v>
      </c>
      <c r="C75" s="64">
        <v>64</v>
      </c>
      <c r="D75" s="64">
        <v>357</v>
      </c>
    </row>
    <row r="76" spans="1:4" ht="15.75" thickBot="1">
      <c r="A76" s="65" t="s">
        <v>175</v>
      </c>
      <c r="B76" s="65" t="s">
        <v>125</v>
      </c>
      <c r="C76" s="66">
        <f>ROUND(SUM(C41,C49,C62),2)</f>
        <v>87010</v>
      </c>
      <c r="D76" s="66">
        <f>ROUND(SUM(D41,D49,D62),2)</f>
        <v>93898</v>
      </c>
    </row>
    <row r="78" spans="1:4">
      <c r="A78" s="67" t="s">
        <v>165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workbookViewId="0">
      <selection sqref="A1:D1"/>
    </sheetView>
  </sheetViews>
  <sheetFormatPr baseColWidth="10" defaultColWidth="9.140625" defaultRowHeight="15"/>
  <cols>
    <col min="1" max="1" width="28.85546875" style="44" customWidth="1"/>
    <col min="2" max="2" width="86.5703125" style="44" customWidth="1"/>
    <col min="3" max="4" width="15.42578125" style="44" customWidth="1"/>
    <col min="5" max="16384" width="9.140625" style="44"/>
  </cols>
  <sheetData>
    <row r="1" spans="1:4" s="43" customFormat="1" ht="39.75" customHeight="1" thickBot="1">
      <c r="A1" s="116" t="s">
        <v>0</v>
      </c>
      <c r="B1" s="117"/>
      <c r="C1" s="117"/>
      <c r="D1" s="118"/>
    </row>
    <row r="2" spans="1:4" s="43" customFormat="1" ht="19.5" customHeight="1" thickBot="1">
      <c r="A2" s="119"/>
      <c r="B2" s="120"/>
      <c r="C2" s="120"/>
      <c r="D2" s="121"/>
    </row>
    <row r="3" spans="1:4" s="43" customFormat="1" ht="19.5" customHeight="1" thickBot="1">
      <c r="A3" s="122"/>
      <c r="B3" s="123"/>
      <c r="C3" s="123"/>
      <c r="D3" s="123"/>
    </row>
    <row r="4" spans="1:4" ht="19.5" customHeight="1" thickBot="1">
      <c r="A4" s="124" t="s">
        <v>1</v>
      </c>
      <c r="B4" s="124"/>
      <c r="C4" s="124"/>
      <c r="D4" s="124"/>
    </row>
    <row r="5" spans="1:4" ht="15.75" thickBot="1">
      <c r="A5" s="45" t="s">
        <v>2</v>
      </c>
      <c r="B5" s="45" t="s">
        <v>3</v>
      </c>
      <c r="C5" s="45" t="s">
        <v>2</v>
      </c>
      <c r="D5" s="45" t="s">
        <v>2</v>
      </c>
    </row>
    <row r="6" spans="1:4" ht="15.75" thickBot="1">
      <c r="A6" s="45" t="s">
        <v>2</v>
      </c>
      <c r="B6" s="45" t="s">
        <v>4</v>
      </c>
      <c r="C6" s="45" t="s">
        <v>5</v>
      </c>
      <c r="D6" s="45" t="s">
        <v>6</v>
      </c>
    </row>
    <row r="7" spans="1:4">
      <c r="A7" s="28"/>
      <c r="B7" s="28" t="s">
        <v>7</v>
      </c>
      <c r="C7" s="29">
        <v>1</v>
      </c>
      <c r="D7" s="29">
        <v>1</v>
      </c>
    </row>
    <row r="8" spans="1:4">
      <c r="A8" s="30"/>
      <c r="B8" s="30" t="s">
        <v>8</v>
      </c>
      <c r="C8" s="31">
        <v>0</v>
      </c>
      <c r="D8" s="31">
        <v>0</v>
      </c>
    </row>
    <row r="9" spans="1:4">
      <c r="A9" s="30" t="s">
        <v>9</v>
      </c>
      <c r="B9" s="30" t="s">
        <v>10</v>
      </c>
      <c r="C9" s="32">
        <v>0</v>
      </c>
      <c r="D9" s="32">
        <v>0</v>
      </c>
    </row>
    <row r="10" spans="1:4">
      <c r="A10" s="30" t="s">
        <v>11</v>
      </c>
      <c r="B10" s="30" t="s">
        <v>12</v>
      </c>
      <c r="C10" s="32">
        <v>0</v>
      </c>
      <c r="D10" s="32">
        <v>0</v>
      </c>
    </row>
    <row r="11" spans="1:4">
      <c r="A11" s="30"/>
      <c r="B11" s="30" t="s">
        <v>13</v>
      </c>
      <c r="C11" s="32">
        <v>0</v>
      </c>
      <c r="D11" s="32">
        <v>0</v>
      </c>
    </row>
    <row r="12" spans="1:4" ht="35.25">
      <c r="A12" s="30" t="s">
        <v>14</v>
      </c>
      <c r="B12" s="30" t="s">
        <v>15</v>
      </c>
      <c r="C12" s="32">
        <v>0</v>
      </c>
      <c r="D12" s="32">
        <v>0</v>
      </c>
    </row>
    <row r="13" spans="1:4">
      <c r="A13" s="30"/>
      <c r="B13" s="30" t="s">
        <v>16</v>
      </c>
      <c r="C13" s="31">
        <v>1</v>
      </c>
      <c r="D13" s="31">
        <v>1</v>
      </c>
    </row>
    <row r="14" spans="1:4">
      <c r="A14" s="30" t="s">
        <v>17</v>
      </c>
      <c r="B14" s="30" t="s">
        <v>18</v>
      </c>
      <c r="C14" s="32">
        <v>0</v>
      </c>
      <c r="D14" s="32">
        <v>0</v>
      </c>
    </row>
    <row r="15" spans="1:4">
      <c r="A15" s="30"/>
      <c r="B15" s="30" t="s">
        <v>13</v>
      </c>
      <c r="C15" s="32">
        <v>0</v>
      </c>
      <c r="D15" s="32">
        <v>0</v>
      </c>
    </row>
    <row r="16" spans="1:4" ht="69">
      <c r="A16" s="30" t="s">
        <v>19</v>
      </c>
      <c r="B16" s="30" t="s">
        <v>20</v>
      </c>
      <c r="C16" s="32">
        <v>1</v>
      </c>
      <c r="D16" s="32">
        <v>1</v>
      </c>
    </row>
    <row r="17" spans="1:4">
      <c r="A17" s="30"/>
      <c r="B17" s="30" t="s">
        <v>21</v>
      </c>
      <c r="C17" s="31">
        <v>0</v>
      </c>
      <c r="D17" s="31">
        <v>0</v>
      </c>
    </row>
    <row r="18" spans="1:4">
      <c r="A18" s="30" t="s">
        <v>22</v>
      </c>
      <c r="B18" s="30" t="s">
        <v>18</v>
      </c>
      <c r="C18" s="32">
        <v>0</v>
      </c>
      <c r="D18" s="32">
        <v>0</v>
      </c>
    </row>
    <row r="19" spans="1:4">
      <c r="A19" s="30" t="s">
        <v>23</v>
      </c>
      <c r="B19" s="30" t="s">
        <v>24</v>
      </c>
      <c r="C19" s="32">
        <v>0</v>
      </c>
      <c r="D19" s="32">
        <v>0</v>
      </c>
    </row>
    <row r="20" spans="1:4" ht="46.5">
      <c r="A20" s="30" t="s">
        <v>25</v>
      </c>
      <c r="B20" s="30" t="s">
        <v>26</v>
      </c>
      <c r="C20" s="32">
        <v>0</v>
      </c>
      <c r="D20" s="32">
        <v>0</v>
      </c>
    </row>
    <row r="21" spans="1:4" ht="46.5">
      <c r="A21" s="30" t="s">
        <v>27</v>
      </c>
      <c r="B21" s="30" t="s">
        <v>28</v>
      </c>
      <c r="C21" s="32">
        <v>0</v>
      </c>
      <c r="D21" s="32">
        <v>0</v>
      </c>
    </row>
    <row r="22" spans="1:4">
      <c r="A22" s="30"/>
      <c r="B22" s="30" t="s">
        <v>29</v>
      </c>
      <c r="C22" s="32">
        <v>0</v>
      </c>
      <c r="D22" s="32">
        <v>0</v>
      </c>
    </row>
    <row r="23" spans="1:4">
      <c r="A23" s="30" t="s">
        <v>30</v>
      </c>
      <c r="B23" s="30" t="s">
        <v>31</v>
      </c>
      <c r="C23" s="32">
        <v>0</v>
      </c>
      <c r="D23" s="32">
        <v>0</v>
      </c>
    </row>
    <row r="24" spans="1:4">
      <c r="A24" s="28"/>
      <c r="B24" s="28" t="s">
        <v>32</v>
      </c>
      <c r="C24" s="29">
        <v>1759</v>
      </c>
      <c r="D24" s="29">
        <v>1792</v>
      </c>
    </row>
    <row r="25" spans="1:4">
      <c r="A25" s="30"/>
      <c r="B25" s="30" t="s">
        <v>33</v>
      </c>
      <c r="C25" s="31">
        <v>0</v>
      </c>
      <c r="D25" s="31">
        <v>0</v>
      </c>
    </row>
    <row r="26" spans="1:4">
      <c r="A26" s="30"/>
      <c r="B26" s="30" t="s">
        <v>34</v>
      </c>
      <c r="C26" s="32">
        <v>0</v>
      </c>
      <c r="D26" s="32">
        <v>0</v>
      </c>
    </row>
    <row r="27" spans="1:4">
      <c r="A27" s="30" t="s">
        <v>35</v>
      </c>
      <c r="B27" s="30" t="s">
        <v>18</v>
      </c>
      <c r="C27" s="32">
        <v>0</v>
      </c>
      <c r="D27" s="32">
        <v>0</v>
      </c>
    </row>
    <row r="28" spans="1:4">
      <c r="A28" s="30" t="s">
        <v>35</v>
      </c>
      <c r="B28" s="30" t="s">
        <v>36</v>
      </c>
      <c r="C28" s="32">
        <v>0</v>
      </c>
      <c r="D28" s="32">
        <v>0</v>
      </c>
    </row>
    <row r="29" spans="1:4">
      <c r="A29" s="30" t="s">
        <v>37</v>
      </c>
      <c r="B29" s="30" t="s">
        <v>38</v>
      </c>
      <c r="C29" s="32">
        <v>0</v>
      </c>
      <c r="D29" s="32">
        <v>0</v>
      </c>
    </row>
    <row r="30" spans="1:4">
      <c r="A30" s="30" t="s">
        <v>39</v>
      </c>
      <c r="B30" s="30" t="s">
        <v>40</v>
      </c>
      <c r="C30" s="32">
        <v>0</v>
      </c>
      <c r="D30" s="32">
        <v>0</v>
      </c>
    </row>
    <row r="31" spans="1:4">
      <c r="A31" s="30"/>
      <c r="B31" s="30" t="s">
        <v>41</v>
      </c>
      <c r="C31" s="31">
        <v>0</v>
      </c>
      <c r="D31" s="31">
        <v>0</v>
      </c>
    </row>
    <row r="32" spans="1:4" ht="24">
      <c r="A32" s="30" t="s">
        <v>42</v>
      </c>
      <c r="B32" s="30" t="s">
        <v>43</v>
      </c>
      <c r="C32" s="32">
        <v>0</v>
      </c>
      <c r="D32" s="32">
        <v>0</v>
      </c>
    </row>
    <row r="33" spans="1:4">
      <c r="A33" s="30"/>
      <c r="B33" s="30" t="s">
        <v>13</v>
      </c>
      <c r="C33" s="32">
        <v>0</v>
      </c>
      <c r="D33" s="32">
        <v>0</v>
      </c>
    </row>
    <row r="34" spans="1:4">
      <c r="A34" s="30"/>
      <c r="B34" s="30" t="s">
        <v>44</v>
      </c>
      <c r="C34" s="31">
        <v>5</v>
      </c>
      <c r="D34" s="31">
        <v>7</v>
      </c>
    </row>
    <row r="35" spans="1:4" ht="46.5">
      <c r="A35" s="30" t="s">
        <v>45</v>
      </c>
      <c r="B35" s="30" t="s">
        <v>46</v>
      </c>
      <c r="C35" s="32">
        <v>4</v>
      </c>
      <c r="D35" s="32">
        <v>7</v>
      </c>
    </row>
    <row r="36" spans="1:4">
      <c r="A36" s="30"/>
      <c r="B36" s="30" t="s">
        <v>47</v>
      </c>
      <c r="C36" s="32">
        <v>0</v>
      </c>
      <c r="D36" s="32">
        <v>0</v>
      </c>
    </row>
    <row r="37" spans="1:4" ht="24">
      <c r="A37" s="30" t="s">
        <v>48</v>
      </c>
      <c r="B37" s="30" t="s">
        <v>49</v>
      </c>
      <c r="C37" s="32">
        <v>1</v>
      </c>
      <c r="D37" s="32">
        <v>0</v>
      </c>
    </row>
    <row r="38" spans="1:4" ht="69">
      <c r="A38" s="30" t="s">
        <v>50</v>
      </c>
      <c r="B38" s="30" t="s">
        <v>51</v>
      </c>
      <c r="C38" s="32">
        <v>0</v>
      </c>
      <c r="D38" s="32">
        <v>0</v>
      </c>
    </row>
    <row r="39" spans="1:4" ht="69">
      <c r="A39" s="30" t="s">
        <v>52</v>
      </c>
      <c r="B39" s="30" t="s">
        <v>53</v>
      </c>
      <c r="C39" s="32">
        <v>0</v>
      </c>
      <c r="D39" s="32">
        <v>0</v>
      </c>
    </row>
    <row r="40" spans="1:4">
      <c r="A40" s="30" t="s">
        <v>54</v>
      </c>
      <c r="B40" s="30" t="s">
        <v>55</v>
      </c>
      <c r="C40" s="32">
        <v>0</v>
      </c>
      <c r="D40" s="32">
        <v>0</v>
      </c>
    </row>
    <row r="41" spans="1:4">
      <c r="A41" s="30"/>
      <c r="B41" s="30" t="s">
        <v>56</v>
      </c>
      <c r="C41" s="32">
        <v>1754</v>
      </c>
      <c r="D41" s="32">
        <v>1785</v>
      </c>
    </row>
    <row r="42" spans="1:4">
      <c r="A42" s="33"/>
      <c r="B42" s="34" t="s">
        <v>57</v>
      </c>
      <c r="C42" s="29">
        <v>1760</v>
      </c>
      <c r="D42" s="29">
        <v>1793</v>
      </c>
    </row>
    <row r="43" spans="1:4">
      <c r="A43" s="28"/>
      <c r="B43" s="28" t="s">
        <v>58</v>
      </c>
      <c r="C43" s="29">
        <v>1559</v>
      </c>
      <c r="D43" s="29">
        <v>1595</v>
      </c>
    </row>
    <row r="44" spans="1:4">
      <c r="A44" s="30"/>
      <c r="B44" s="30" t="s">
        <v>59</v>
      </c>
      <c r="C44" s="31">
        <v>1555</v>
      </c>
      <c r="D44" s="31">
        <v>1592</v>
      </c>
    </row>
    <row r="45" spans="1:4" ht="24">
      <c r="A45" s="30" t="s">
        <v>60</v>
      </c>
      <c r="B45" s="30" t="s">
        <v>61</v>
      </c>
      <c r="C45" s="32">
        <v>1837</v>
      </c>
      <c r="D45" s="32">
        <v>1837</v>
      </c>
    </row>
    <row r="46" spans="1:4">
      <c r="A46" s="30"/>
      <c r="B46" s="30" t="s">
        <v>62</v>
      </c>
      <c r="C46" s="32">
        <v>0</v>
      </c>
      <c r="D46" s="32">
        <v>0</v>
      </c>
    </row>
    <row r="47" spans="1:4" ht="24">
      <c r="A47" s="30" t="s">
        <v>63</v>
      </c>
      <c r="B47" s="30" t="s">
        <v>64</v>
      </c>
      <c r="C47" s="32">
        <v>183</v>
      </c>
      <c r="D47" s="32">
        <v>183</v>
      </c>
    </row>
    <row r="48" spans="1:4">
      <c r="A48" s="30" t="s">
        <v>65</v>
      </c>
      <c r="B48" s="30" t="s">
        <v>66</v>
      </c>
      <c r="C48" s="32">
        <v>0</v>
      </c>
      <c r="D48" s="32">
        <v>0</v>
      </c>
    </row>
    <row r="49" spans="1:4">
      <c r="A49" s="30" t="s">
        <v>67</v>
      </c>
      <c r="B49" s="30" t="s">
        <v>68</v>
      </c>
      <c r="C49" s="82">
        <v>-429</v>
      </c>
      <c r="D49" s="32">
        <v>-463</v>
      </c>
    </row>
    <row r="50" spans="1:4">
      <c r="A50" s="30"/>
      <c r="B50" s="30" t="s">
        <v>69</v>
      </c>
      <c r="C50" s="32">
        <v>0</v>
      </c>
      <c r="D50" s="32">
        <v>0</v>
      </c>
    </row>
    <row r="51" spans="1:4">
      <c r="A51" s="30"/>
      <c r="B51" s="30" t="s">
        <v>70</v>
      </c>
      <c r="C51" s="32">
        <v>-36</v>
      </c>
      <c r="D51" s="32">
        <v>35</v>
      </c>
    </row>
    <row r="52" spans="1:4">
      <c r="A52" s="30" t="s">
        <v>71</v>
      </c>
      <c r="B52" s="30" t="s">
        <v>72</v>
      </c>
      <c r="C52" s="32">
        <v>0</v>
      </c>
      <c r="D52" s="32">
        <v>0</v>
      </c>
    </row>
    <row r="53" spans="1:4">
      <c r="A53" s="30"/>
      <c r="B53" s="30" t="s">
        <v>73</v>
      </c>
      <c r="C53" s="32">
        <v>0</v>
      </c>
      <c r="D53" s="32">
        <v>0</v>
      </c>
    </row>
    <row r="54" spans="1:4">
      <c r="A54" s="30" t="s">
        <v>74</v>
      </c>
      <c r="B54" s="30" t="s">
        <v>75</v>
      </c>
      <c r="C54" s="32">
        <v>0</v>
      </c>
      <c r="D54" s="32">
        <v>0</v>
      </c>
    </row>
    <row r="55" spans="1:4">
      <c r="A55" s="30" t="s">
        <v>76</v>
      </c>
      <c r="B55" s="30" t="s">
        <v>77</v>
      </c>
      <c r="C55" s="32">
        <v>4</v>
      </c>
      <c r="D55" s="32">
        <v>3</v>
      </c>
    </row>
    <row r="56" spans="1:4">
      <c r="A56" s="28"/>
      <c r="B56" s="28" t="s">
        <v>78</v>
      </c>
      <c r="C56" s="29">
        <v>30</v>
      </c>
      <c r="D56" s="29">
        <v>30</v>
      </c>
    </row>
    <row r="57" spans="1:4">
      <c r="A57" s="30"/>
      <c r="B57" s="30" t="s">
        <v>79</v>
      </c>
      <c r="C57" s="31">
        <v>0</v>
      </c>
      <c r="D57" s="31">
        <v>0</v>
      </c>
    </row>
    <row r="58" spans="1:4">
      <c r="A58" s="30"/>
      <c r="B58" s="30" t="s">
        <v>80</v>
      </c>
      <c r="C58" s="32">
        <v>0</v>
      </c>
      <c r="D58" s="32">
        <v>0</v>
      </c>
    </row>
    <row r="59" spans="1:4">
      <c r="A59" s="30"/>
      <c r="B59" s="30" t="s">
        <v>81</v>
      </c>
      <c r="C59" s="32">
        <v>0</v>
      </c>
      <c r="D59" s="32">
        <v>0</v>
      </c>
    </row>
    <row r="60" spans="1:4">
      <c r="A60" s="30" t="s">
        <v>82</v>
      </c>
      <c r="B60" s="30" t="s">
        <v>83</v>
      </c>
      <c r="C60" s="32">
        <v>0</v>
      </c>
      <c r="D60" s="32">
        <v>0</v>
      </c>
    </row>
    <row r="61" spans="1:4">
      <c r="A61" s="30"/>
      <c r="B61" s="30" t="s">
        <v>84</v>
      </c>
      <c r="C61" s="31">
        <v>29</v>
      </c>
      <c r="D61" s="31">
        <v>29</v>
      </c>
    </row>
    <row r="62" spans="1:4">
      <c r="A62" s="30" t="s">
        <v>85</v>
      </c>
      <c r="B62" s="30" t="s">
        <v>86</v>
      </c>
      <c r="C62" s="32">
        <v>0</v>
      </c>
      <c r="D62" s="32">
        <v>0</v>
      </c>
    </row>
    <row r="63" spans="1:4">
      <c r="A63" s="30" t="s">
        <v>87</v>
      </c>
      <c r="B63" s="30" t="s">
        <v>88</v>
      </c>
      <c r="C63" s="32">
        <v>0</v>
      </c>
      <c r="D63" s="32">
        <v>0</v>
      </c>
    </row>
    <row r="64" spans="1:4">
      <c r="A64" s="30" t="s">
        <v>89</v>
      </c>
      <c r="B64" s="30" t="s">
        <v>90</v>
      </c>
      <c r="C64" s="32">
        <v>0</v>
      </c>
      <c r="D64" s="32">
        <v>0</v>
      </c>
    </row>
    <row r="65" spans="1:4" ht="24">
      <c r="A65" s="30" t="s">
        <v>91</v>
      </c>
      <c r="B65" s="30" t="s">
        <v>92</v>
      </c>
      <c r="C65" s="32">
        <v>29</v>
      </c>
      <c r="D65" s="32">
        <v>29</v>
      </c>
    </row>
    <row r="66" spans="1:4" ht="24">
      <c r="A66" s="30" t="s">
        <v>93</v>
      </c>
      <c r="B66" s="30" t="s">
        <v>94</v>
      </c>
      <c r="C66" s="32">
        <v>0</v>
      </c>
      <c r="D66" s="32">
        <v>0</v>
      </c>
    </row>
    <row r="67" spans="1:4">
      <c r="A67" s="30" t="s">
        <v>95</v>
      </c>
      <c r="B67" s="30" t="s">
        <v>96</v>
      </c>
      <c r="C67" s="32">
        <v>1</v>
      </c>
      <c r="D67" s="32">
        <v>1</v>
      </c>
    </row>
    <row r="68" spans="1:4">
      <c r="A68" s="30" t="s">
        <v>97</v>
      </c>
      <c r="B68" s="30" t="s">
        <v>98</v>
      </c>
      <c r="C68" s="32">
        <v>0</v>
      </c>
      <c r="D68" s="32">
        <v>0</v>
      </c>
    </row>
    <row r="69" spans="1:4">
      <c r="A69" s="30" t="s">
        <v>99</v>
      </c>
      <c r="B69" s="30" t="s">
        <v>100</v>
      </c>
      <c r="C69" s="32">
        <v>0</v>
      </c>
      <c r="D69" s="32">
        <v>0</v>
      </c>
    </row>
    <row r="70" spans="1:4">
      <c r="A70" s="30" t="s">
        <v>101</v>
      </c>
      <c r="B70" s="30" t="s">
        <v>102</v>
      </c>
      <c r="C70" s="32">
        <v>0</v>
      </c>
      <c r="D70" s="32">
        <v>0</v>
      </c>
    </row>
    <row r="71" spans="1:4">
      <c r="A71" s="28"/>
      <c r="B71" s="28" t="s">
        <v>103</v>
      </c>
      <c r="C71" s="29">
        <v>171</v>
      </c>
      <c r="D71" s="29">
        <v>168</v>
      </c>
    </row>
    <row r="72" spans="1:4">
      <c r="A72" s="30" t="s">
        <v>104</v>
      </c>
      <c r="B72" s="30" t="s">
        <v>105</v>
      </c>
      <c r="C72" s="32">
        <v>0</v>
      </c>
      <c r="D72" s="32">
        <v>0</v>
      </c>
    </row>
    <row r="73" spans="1:4">
      <c r="A73" s="30"/>
      <c r="B73" s="30" t="s">
        <v>106</v>
      </c>
      <c r="C73" s="31">
        <v>0</v>
      </c>
      <c r="D73" s="31">
        <v>0</v>
      </c>
    </row>
    <row r="74" spans="1:4">
      <c r="A74" s="30"/>
      <c r="B74" s="30" t="s">
        <v>80</v>
      </c>
      <c r="C74" s="32">
        <v>0</v>
      </c>
      <c r="D74" s="32">
        <v>0</v>
      </c>
    </row>
    <row r="75" spans="1:4">
      <c r="A75" s="30"/>
      <c r="B75" s="30" t="s">
        <v>81</v>
      </c>
      <c r="C75" s="32">
        <v>0</v>
      </c>
      <c r="D75" s="32">
        <v>0</v>
      </c>
    </row>
    <row r="76" spans="1:4" ht="24">
      <c r="A76" s="30" t="s">
        <v>107</v>
      </c>
      <c r="B76" s="30" t="s">
        <v>83</v>
      </c>
      <c r="C76" s="32">
        <v>0</v>
      </c>
      <c r="D76" s="32">
        <v>0</v>
      </c>
    </row>
    <row r="77" spans="1:4">
      <c r="A77" s="30"/>
      <c r="B77" s="30" t="s">
        <v>108</v>
      </c>
      <c r="C77" s="31">
        <v>62</v>
      </c>
      <c r="D77" s="31">
        <v>62</v>
      </c>
    </row>
    <row r="78" spans="1:4">
      <c r="A78" s="30" t="s">
        <v>109</v>
      </c>
      <c r="B78" s="30" t="s">
        <v>86</v>
      </c>
      <c r="C78" s="32">
        <v>0</v>
      </c>
      <c r="D78" s="32">
        <v>0</v>
      </c>
    </row>
    <row r="79" spans="1:4">
      <c r="A79" s="30" t="s">
        <v>110</v>
      </c>
      <c r="B79" s="30" t="s">
        <v>88</v>
      </c>
      <c r="C79" s="32">
        <v>0</v>
      </c>
      <c r="D79" s="32">
        <v>0</v>
      </c>
    </row>
    <row r="80" spans="1:4">
      <c r="A80" s="30" t="s">
        <v>111</v>
      </c>
      <c r="B80" s="30" t="s">
        <v>90</v>
      </c>
      <c r="C80" s="32">
        <v>0</v>
      </c>
      <c r="D80" s="32">
        <v>0</v>
      </c>
    </row>
    <row r="81" spans="1:4" ht="69">
      <c r="A81" s="30" t="s">
        <v>112</v>
      </c>
      <c r="B81" s="30" t="s">
        <v>113</v>
      </c>
      <c r="C81" s="32">
        <v>62</v>
      </c>
      <c r="D81" s="32">
        <v>62</v>
      </c>
    </row>
    <row r="82" spans="1:4" ht="35.25">
      <c r="A82" s="30" t="s">
        <v>114</v>
      </c>
      <c r="B82" s="30" t="s">
        <v>115</v>
      </c>
      <c r="C82" s="32">
        <v>0</v>
      </c>
      <c r="D82" s="32">
        <v>0</v>
      </c>
    </row>
    <row r="83" spans="1:4">
      <c r="A83" s="30"/>
      <c r="B83" s="30" t="s">
        <v>116</v>
      </c>
      <c r="C83" s="31">
        <v>109</v>
      </c>
      <c r="D83" s="31">
        <v>106</v>
      </c>
    </row>
    <row r="84" spans="1:4" ht="24">
      <c r="A84" s="30" t="s">
        <v>117</v>
      </c>
      <c r="B84" s="30" t="s">
        <v>118</v>
      </c>
      <c r="C84" s="32">
        <v>0</v>
      </c>
      <c r="D84" s="32">
        <v>0</v>
      </c>
    </row>
    <row r="85" spans="1:4" ht="24">
      <c r="A85" s="30" t="s">
        <v>119</v>
      </c>
      <c r="B85" s="30" t="s">
        <v>120</v>
      </c>
      <c r="C85" s="32">
        <v>109</v>
      </c>
      <c r="D85" s="32">
        <v>106</v>
      </c>
    </row>
    <row r="86" spans="1:4">
      <c r="A86" s="30" t="s">
        <v>121</v>
      </c>
      <c r="B86" s="30" t="s">
        <v>122</v>
      </c>
      <c r="C86" s="32">
        <v>0</v>
      </c>
      <c r="D86" s="32">
        <v>0</v>
      </c>
    </row>
    <row r="87" spans="1:4">
      <c r="A87" s="30" t="s">
        <v>123</v>
      </c>
      <c r="B87" s="30" t="s">
        <v>124</v>
      </c>
      <c r="C87" s="32">
        <v>0</v>
      </c>
      <c r="D87" s="32">
        <v>0</v>
      </c>
    </row>
    <row r="88" spans="1:4">
      <c r="A88" s="33"/>
      <c r="B88" s="34" t="s">
        <v>125</v>
      </c>
      <c r="C88" s="29">
        <v>1760</v>
      </c>
      <c r="D88" s="29">
        <v>1793</v>
      </c>
    </row>
    <row r="89" spans="1:4">
      <c r="A89" s="54"/>
      <c r="B89" s="54"/>
      <c r="C89" s="83"/>
      <c r="D89" s="83"/>
    </row>
    <row r="90" spans="1:4">
      <c r="A90" s="56" t="s">
        <v>165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workbookViewId="0">
      <selection sqref="A1:D1"/>
    </sheetView>
  </sheetViews>
  <sheetFormatPr baseColWidth="10" defaultColWidth="9.140625" defaultRowHeight="15"/>
  <cols>
    <col min="1" max="1" width="28.85546875" style="44" customWidth="1"/>
    <col min="2" max="2" width="86.5703125" style="44" customWidth="1"/>
    <col min="3" max="4" width="15.42578125" style="44" customWidth="1"/>
    <col min="5" max="16384" width="9.140625" style="44"/>
  </cols>
  <sheetData>
    <row r="1" spans="1:4" s="43" customFormat="1" ht="39.75" customHeight="1" thickBot="1">
      <c r="A1" s="116" t="s">
        <v>0</v>
      </c>
      <c r="B1" s="117"/>
      <c r="C1" s="117"/>
      <c r="D1" s="118"/>
    </row>
    <row r="2" spans="1:4" s="43" customFormat="1" ht="19.5" customHeight="1" thickBot="1">
      <c r="A2" s="119"/>
      <c r="B2" s="120"/>
      <c r="C2" s="120"/>
      <c r="D2" s="121"/>
    </row>
    <row r="3" spans="1:4" s="43" customFormat="1" ht="19.5" customHeight="1" thickBot="1">
      <c r="A3" s="122"/>
      <c r="B3" s="123"/>
      <c r="C3" s="123"/>
      <c r="D3" s="123"/>
    </row>
    <row r="4" spans="1:4" ht="19.5" customHeight="1" thickBot="1">
      <c r="A4" s="124" t="s">
        <v>1</v>
      </c>
      <c r="B4" s="124"/>
      <c r="C4" s="124"/>
      <c r="D4" s="124"/>
    </row>
    <row r="5" spans="1:4" ht="15.75" thickBot="1">
      <c r="A5" s="45" t="s">
        <v>2</v>
      </c>
      <c r="B5" s="45" t="s">
        <v>3</v>
      </c>
      <c r="C5" s="45" t="s">
        <v>2</v>
      </c>
      <c r="D5" s="45" t="s">
        <v>2</v>
      </c>
    </row>
    <row r="6" spans="1:4" ht="15.75" thickBot="1">
      <c r="A6" s="45" t="s">
        <v>2</v>
      </c>
      <c r="B6" s="45" t="s">
        <v>4</v>
      </c>
      <c r="C6" s="45" t="s">
        <v>5</v>
      </c>
      <c r="D6" s="45" t="s">
        <v>6</v>
      </c>
    </row>
    <row r="7" spans="1:4">
      <c r="A7" s="28"/>
      <c r="B7" s="28" t="s">
        <v>7</v>
      </c>
      <c r="C7" s="29">
        <v>678</v>
      </c>
      <c r="D7" s="29">
        <v>678</v>
      </c>
    </row>
    <row r="8" spans="1:4">
      <c r="A8" s="30"/>
      <c r="B8" s="30" t="s">
        <v>8</v>
      </c>
      <c r="C8" s="31">
        <v>11</v>
      </c>
      <c r="D8" s="31">
        <v>11</v>
      </c>
    </row>
    <row r="9" spans="1:4">
      <c r="A9" s="30" t="s">
        <v>9</v>
      </c>
      <c r="B9" s="30" t="s">
        <v>10</v>
      </c>
      <c r="C9" s="32">
        <v>0</v>
      </c>
      <c r="D9" s="32">
        <v>0</v>
      </c>
    </row>
    <row r="10" spans="1:4">
      <c r="A10" s="30" t="s">
        <v>11</v>
      </c>
      <c r="B10" s="30" t="s">
        <v>12</v>
      </c>
      <c r="C10" s="32">
        <v>11</v>
      </c>
      <c r="D10" s="32">
        <v>11</v>
      </c>
    </row>
    <row r="11" spans="1:4">
      <c r="A11" s="30"/>
      <c r="B11" s="30" t="s">
        <v>13</v>
      </c>
      <c r="C11" s="32">
        <v>0</v>
      </c>
      <c r="D11" s="32">
        <v>0</v>
      </c>
    </row>
    <row r="12" spans="1:4" ht="35.25">
      <c r="A12" s="30" t="s">
        <v>14</v>
      </c>
      <c r="B12" s="30" t="s">
        <v>15</v>
      </c>
      <c r="C12" s="32">
        <v>0</v>
      </c>
      <c r="D12" s="32">
        <v>0</v>
      </c>
    </row>
    <row r="13" spans="1:4">
      <c r="A13" s="30"/>
      <c r="B13" s="30" t="s">
        <v>16</v>
      </c>
      <c r="C13" s="31">
        <v>667</v>
      </c>
      <c r="D13" s="31">
        <v>667</v>
      </c>
    </row>
    <row r="14" spans="1:4">
      <c r="A14" s="30" t="s">
        <v>17</v>
      </c>
      <c r="B14" s="30" t="s">
        <v>18</v>
      </c>
      <c r="C14" s="32">
        <v>0</v>
      </c>
      <c r="D14" s="32">
        <v>0</v>
      </c>
    </row>
    <row r="15" spans="1:4">
      <c r="A15" s="30"/>
      <c r="B15" s="30" t="s">
        <v>13</v>
      </c>
      <c r="C15" s="32">
        <v>0</v>
      </c>
      <c r="D15" s="32">
        <v>0</v>
      </c>
    </row>
    <row r="16" spans="1:4" ht="69">
      <c r="A16" s="30" t="s">
        <v>19</v>
      </c>
      <c r="B16" s="30" t="s">
        <v>20</v>
      </c>
      <c r="C16" s="32">
        <v>667</v>
      </c>
      <c r="D16" s="32">
        <v>667</v>
      </c>
    </row>
    <row r="17" spans="1:4">
      <c r="A17" s="30"/>
      <c r="B17" s="30" t="s">
        <v>21</v>
      </c>
      <c r="C17" s="31">
        <v>0</v>
      </c>
      <c r="D17" s="31">
        <v>0</v>
      </c>
    </row>
    <row r="18" spans="1:4">
      <c r="A18" s="30" t="s">
        <v>22</v>
      </c>
      <c r="B18" s="30" t="s">
        <v>18</v>
      </c>
      <c r="C18" s="32">
        <v>0</v>
      </c>
      <c r="D18" s="32">
        <v>0</v>
      </c>
    </row>
    <row r="19" spans="1:4">
      <c r="A19" s="30" t="s">
        <v>23</v>
      </c>
      <c r="B19" s="30" t="s">
        <v>24</v>
      </c>
      <c r="C19" s="32">
        <v>0</v>
      </c>
      <c r="D19" s="32">
        <v>0</v>
      </c>
    </row>
    <row r="20" spans="1:4" ht="46.5">
      <c r="A20" s="30" t="s">
        <v>25</v>
      </c>
      <c r="B20" s="30" t="s">
        <v>26</v>
      </c>
      <c r="C20" s="32">
        <v>0</v>
      </c>
      <c r="D20" s="32">
        <v>0</v>
      </c>
    </row>
    <row r="21" spans="1:4" ht="46.5">
      <c r="A21" s="30" t="s">
        <v>27</v>
      </c>
      <c r="B21" s="30" t="s">
        <v>28</v>
      </c>
      <c r="C21" s="32">
        <v>0</v>
      </c>
      <c r="D21" s="32">
        <v>0</v>
      </c>
    </row>
    <row r="22" spans="1:4">
      <c r="A22" s="30"/>
      <c r="B22" s="30" t="s">
        <v>29</v>
      </c>
      <c r="C22" s="32">
        <v>0</v>
      </c>
      <c r="D22" s="32">
        <v>0</v>
      </c>
    </row>
    <row r="23" spans="1:4">
      <c r="A23" s="30" t="s">
        <v>30</v>
      </c>
      <c r="B23" s="30" t="s">
        <v>31</v>
      </c>
      <c r="C23" s="32">
        <v>0</v>
      </c>
      <c r="D23" s="32">
        <v>0</v>
      </c>
    </row>
    <row r="24" spans="1:4">
      <c r="A24" s="28"/>
      <c r="B24" s="28" t="s">
        <v>32</v>
      </c>
      <c r="C24" s="29">
        <v>5360</v>
      </c>
      <c r="D24" s="29">
        <v>7765</v>
      </c>
    </row>
    <row r="25" spans="1:4">
      <c r="A25" s="30"/>
      <c r="B25" s="30" t="s">
        <v>33</v>
      </c>
      <c r="C25" s="31">
        <v>0</v>
      </c>
      <c r="D25" s="31">
        <v>0</v>
      </c>
    </row>
    <row r="26" spans="1:4">
      <c r="A26" s="30"/>
      <c r="B26" s="30" t="s">
        <v>34</v>
      </c>
      <c r="C26" s="32">
        <v>0</v>
      </c>
      <c r="D26" s="32">
        <v>0</v>
      </c>
    </row>
    <row r="27" spans="1:4">
      <c r="A27" s="30" t="s">
        <v>35</v>
      </c>
      <c r="B27" s="30" t="s">
        <v>18</v>
      </c>
      <c r="C27" s="32">
        <v>0</v>
      </c>
      <c r="D27" s="32">
        <v>0</v>
      </c>
    </row>
    <row r="28" spans="1:4">
      <c r="A28" s="30" t="s">
        <v>35</v>
      </c>
      <c r="B28" s="30" t="s">
        <v>36</v>
      </c>
      <c r="C28" s="32">
        <v>0</v>
      </c>
      <c r="D28" s="32">
        <v>0</v>
      </c>
    </row>
    <row r="29" spans="1:4">
      <c r="A29" s="30" t="s">
        <v>37</v>
      </c>
      <c r="B29" s="30" t="s">
        <v>38</v>
      </c>
      <c r="C29" s="32">
        <v>0</v>
      </c>
      <c r="D29" s="32">
        <v>0</v>
      </c>
    </row>
    <row r="30" spans="1:4">
      <c r="A30" s="30" t="s">
        <v>39</v>
      </c>
      <c r="B30" s="30" t="s">
        <v>40</v>
      </c>
      <c r="C30" s="32">
        <v>0</v>
      </c>
      <c r="D30" s="32">
        <v>0</v>
      </c>
    </row>
    <row r="31" spans="1:4">
      <c r="A31" s="30"/>
      <c r="B31" s="30" t="s">
        <v>41</v>
      </c>
      <c r="C31" s="31">
        <v>0</v>
      </c>
      <c r="D31" s="31">
        <v>0</v>
      </c>
    </row>
    <row r="32" spans="1:4" ht="24">
      <c r="A32" s="30" t="s">
        <v>42</v>
      </c>
      <c r="B32" s="30" t="s">
        <v>43</v>
      </c>
      <c r="C32" s="32">
        <v>0</v>
      </c>
      <c r="D32" s="32">
        <v>0</v>
      </c>
    </row>
    <row r="33" spans="1:4">
      <c r="A33" s="30"/>
      <c r="B33" s="30" t="s">
        <v>13</v>
      </c>
      <c r="C33" s="32">
        <v>0</v>
      </c>
      <c r="D33" s="32">
        <v>0</v>
      </c>
    </row>
    <row r="34" spans="1:4">
      <c r="A34" s="30"/>
      <c r="B34" s="30" t="s">
        <v>44</v>
      </c>
      <c r="C34" s="31">
        <v>18</v>
      </c>
      <c r="D34" s="31">
        <v>282</v>
      </c>
    </row>
    <row r="35" spans="1:4" ht="46.5">
      <c r="A35" s="30" t="s">
        <v>45</v>
      </c>
      <c r="B35" s="30" t="s">
        <v>46</v>
      </c>
      <c r="C35" s="32">
        <v>18</v>
      </c>
      <c r="D35" s="32">
        <v>282</v>
      </c>
    </row>
    <row r="36" spans="1:4">
      <c r="A36" s="30"/>
      <c r="B36" s="30" t="s">
        <v>47</v>
      </c>
      <c r="C36" s="32"/>
      <c r="D36" s="32">
        <v>0</v>
      </c>
    </row>
    <row r="37" spans="1:4" ht="24">
      <c r="A37" s="30" t="s">
        <v>48</v>
      </c>
      <c r="B37" s="30" t="s">
        <v>49</v>
      </c>
      <c r="C37" s="32"/>
      <c r="D37" s="32"/>
    </row>
    <row r="38" spans="1:4" ht="69">
      <c r="A38" s="30" t="s">
        <v>50</v>
      </c>
      <c r="B38" s="30" t="s">
        <v>51</v>
      </c>
      <c r="C38" s="32"/>
      <c r="D38" s="32"/>
    </row>
    <row r="39" spans="1:4" ht="69">
      <c r="A39" s="30" t="s">
        <v>52</v>
      </c>
      <c r="B39" s="30" t="s">
        <v>53</v>
      </c>
      <c r="C39" s="32">
        <v>12</v>
      </c>
      <c r="D39" s="32">
        <v>23</v>
      </c>
    </row>
    <row r="40" spans="1:4">
      <c r="A40" s="30" t="s">
        <v>54</v>
      </c>
      <c r="B40" s="30" t="s">
        <v>55</v>
      </c>
      <c r="C40" s="32">
        <v>0</v>
      </c>
      <c r="D40" s="32">
        <v>0</v>
      </c>
    </row>
    <row r="41" spans="1:4">
      <c r="A41" s="30"/>
      <c r="B41" s="30" t="s">
        <v>56</v>
      </c>
      <c r="C41" s="32">
        <v>5330</v>
      </c>
      <c r="D41" s="32">
        <v>7460</v>
      </c>
    </row>
    <row r="42" spans="1:4">
      <c r="A42" s="33"/>
      <c r="B42" s="34" t="s">
        <v>57</v>
      </c>
      <c r="C42" s="29">
        <v>6038</v>
      </c>
      <c r="D42" s="29">
        <v>8443</v>
      </c>
    </row>
    <row r="43" spans="1:4">
      <c r="A43" s="28"/>
      <c r="B43" s="28" t="s">
        <v>58</v>
      </c>
      <c r="C43" s="29">
        <v>5391</v>
      </c>
      <c r="D43" s="29">
        <v>6834</v>
      </c>
    </row>
    <row r="44" spans="1:4">
      <c r="A44" s="30"/>
      <c r="B44" s="30" t="s">
        <v>59</v>
      </c>
      <c r="C44" s="31">
        <v>4871</v>
      </c>
      <c r="D44" s="31">
        <v>6314</v>
      </c>
    </row>
    <row r="45" spans="1:4" ht="24">
      <c r="A45" s="30" t="s">
        <v>60</v>
      </c>
      <c r="B45" s="30" t="s">
        <v>61</v>
      </c>
      <c r="C45" s="32">
        <v>6312</v>
      </c>
      <c r="D45" s="32">
        <v>6312</v>
      </c>
    </row>
    <row r="46" spans="1:4">
      <c r="A46" s="30"/>
      <c r="B46" s="30" t="s">
        <v>62</v>
      </c>
      <c r="C46" s="32">
        <v>0</v>
      </c>
      <c r="D46" s="32">
        <v>0</v>
      </c>
    </row>
    <row r="47" spans="1:4" ht="24">
      <c r="A47" s="30" t="s">
        <v>63</v>
      </c>
      <c r="B47" s="30" t="s">
        <v>64</v>
      </c>
      <c r="C47" s="32">
        <v>10</v>
      </c>
      <c r="D47" s="32">
        <v>10</v>
      </c>
    </row>
    <row r="48" spans="1:4">
      <c r="A48" s="30" t="s">
        <v>65</v>
      </c>
      <c r="B48" s="30" t="s">
        <v>66</v>
      </c>
      <c r="C48" s="32">
        <v>0</v>
      </c>
      <c r="D48" s="32">
        <v>0</v>
      </c>
    </row>
    <row r="49" spans="1:4">
      <c r="A49" s="30" t="s">
        <v>67</v>
      </c>
      <c r="B49" s="30" t="s">
        <v>68</v>
      </c>
      <c r="C49" s="32">
        <v>-8</v>
      </c>
      <c r="D49" s="32">
        <v>-12</v>
      </c>
    </row>
    <row r="50" spans="1:4">
      <c r="A50" s="30"/>
      <c r="B50" s="30" t="s">
        <v>69</v>
      </c>
      <c r="C50" s="32">
        <v>0</v>
      </c>
      <c r="D50" s="32">
        <v>0</v>
      </c>
    </row>
    <row r="51" spans="1:4">
      <c r="A51" s="30"/>
      <c r="B51" s="30" t="s">
        <v>70</v>
      </c>
      <c r="C51" s="32">
        <v>-1443</v>
      </c>
      <c r="D51" s="32">
        <v>4</v>
      </c>
    </row>
    <row r="52" spans="1:4">
      <c r="A52" s="30" t="s">
        <v>71</v>
      </c>
      <c r="B52" s="30" t="s">
        <v>72</v>
      </c>
      <c r="C52" s="32">
        <v>0</v>
      </c>
      <c r="D52" s="32">
        <v>0</v>
      </c>
    </row>
    <row r="53" spans="1:4">
      <c r="A53" s="30"/>
      <c r="B53" s="30" t="s">
        <v>73</v>
      </c>
      <c r="C53" s="32">
        <v>0</v>
      </c>
      <c r="D53" s="32">
        <v>0</v>
      </c>
    </row>
    <row r="54" spans="1:4">
      <c r="A54" s="30" t="s">
        <v>74</v>
      </c>
      <c r="B54" s="30" t="s">
        <v>75</v>
      </c>
      <c r="C54" s="32">
        <v>0</v>
      </c>
      <c r="D54" s="32">
        <v>0</v>
      </c>
    </row>
    <row r="55" spans="1:4">
      <c r="A55" s="30" t="s">
        <v>76</v>
      </c>
      <c r="B55" s="30" t="s">
        <v>77</v>
      </c>
      <c r="C55" s="32">
        <v>520</v>
      </c>
      <c r="D55" s="32">
        <v>520</v>
      </c>
    </row>
    <row r="56" spans="1:4">
      <c r="A56" s="28"/>
      <c r="B56" s="28" t="s">
        <v>78</v>
      </c>
      <c r="C56" s="29">
        <v>173</v>
      </c>
      <c r="D56" s="29">
        <v>173</v>
      </c>
    </row>
    <row r="57" spans="1:4">
      <c r="A57" s="30"/>
      <c r="B57" s="30" t="s">
        <v>79</v>
      </c>
      <c r="C57" s="31">
        <v>0</v>
      </c>
      <c r="D57" s="31">
        <v>0</v>
      </c>
    </row>
    <row r="58" spans="1:4">
      <c r="A58" s="30"/>
      <c r="B58" s="30" t="s">
        <v>80</v>
      </c>
      <c r="C58" s="32">
        <v>0</v>
      </c>
      <c r="D58" s="32">
        <v>0</v>
      </c>
    </row>
    <row r="59" spans="1:4">
      <c r="A59" s="30"/>
      <c r="B59" s="30" t="s">
        <v>81</v>
      </c>
      <c r="C59" s="32">
        <v>0</v>
      </c>
      <c r="D59" s="32">
        <v>0</v>
      </c>
    </row>
    <row r="60" spans="1:4">
      <c r="A60" s="30" t="s">
        <v>82</v>
      </c>
      <c r="B60" s="30" t="s">
        <v>83</v>
      </c>
      <c r="C60" s="32">
        <v>0</v>
      </c>
      <c r="D60" s="32">
        <v>0</v>
      </c>
    </row>
    <row r="61" spans="1:4">
      <c r="A61" s="30"/>
      <c r="B61" s="30" t="s">
        <v>84</v>
      </c>
      <c r="C61" s="31">
        <v>0</v>
      </c>
      <c r="D61" s="31">
        <v>0</v>
      </c>
    </row>
    <row r="62" spans="1:4">
      <c r="A62" s="30" t="s">
        <v>85</v>
      </c>
      <c r="B62" s="30" t="s">
        <v>86</v>
      </c>
      <c r="C62" s="32">
        <v>0</v>
      </c>
      <c r="D62" s="32">
        <v>0</v>
      </c>
    </row>
    <row r="63" spans="1:4">
      <c r="A63" s="30" t="s">
        <v>87</v>
      </c>
      <c r="B63" s="30" t="s">
        <v>88</v>
      </c>
      <c r="C63" s="32">
        <v>0</v>
      </c>
      <c r="D63" s="32">
        <v>0</v>
      </c>
    </row>
    <row r="64" spans="1:4">
      <c r="A64" s="30" t="s">
        <v>89</v>
      </c>
      <c r="B64" s="30" t="s">
        <v>90</v>
      </c>
      <c r="C64" s="32">
        <v>0</v>
      </c>
      <c r="D64" s="32">
        <v>0</v>
      </c>
    </row>
    <row r="65" spans="1:4" ht="24">
      <c r="A65" s="30" t="s">
        <v>91</v>
      </c>
      <c r="B65" s="30" t="s">
        <v>92</v>
      </c>
      <c r="C65" s="32">
        <v>0</v>
      </c>
      <c r="D65" s="32">
        <v>0</v>
      </c>
    </row>
    <row r="66" spans="1:4" ht="24">
      <c r="A66" s="30" t="s">
        <v>93</v>
      </c>
      <c r="B66" s="30" t="s">
        <v>94</v>
      </c>
      <c r="C66" s="32">
        <v>0</v>
      </c>
      <c r="D66" s="32">
        <v>0</v>
      </c>
    </row>
    <row r="67" spans="1:4">
      <c r="A67" s="30" t="s">
        <v>95</v>
      </c>
      <c r="B67" s="30" t="s">
        <v>96</v>
      </c>
      <c r="C67" s="32">
        <v>173</v>
      </c>
      <c r="D67" s="32">
        <v>173</v>
      </c>
    </row>
    <row r="68" spans="1:4">
      <c r="A68" s="30" t="s">
        <v>97</v>
      </c>
      <c r="B68" s="30" t="s">
        <v>98</v>
      </c>
      <c r="C68" s="32">
        <v>0</v>
      </c>
      <c r="D68" s="32">
        <v>0</v>
      </c>
    </row>
    <row r="69" spans="1:4">
      <c r="A69" s="30" t="s">
        <v>99</v>
      </c>
      <c r="B69" s="30" t="s">
        <v>100</v>
      </c>
      <c r="C69" s="32">
        <v>0</v>
      </c>
      <c r="D69" s="32">
        <v>0</v>
      </c>
    </row>
    <row r="70" spans="1:4">
      <c r="A70" s="30" t="s">
        <v>101</v>
      </c>
      <c r="B70" s="30" t="s">
        <v>102</v>
      </c>
      <c r="C70" s="32">
        <v>0</v>
      </c>
      <c r="D70" s="32">
        <v>0</v>
      </c>
    </row>
    <row r="71" spans="1:4">
      <c r="A71" s="28"/>
      <c r="B71" s="28" t="s">
        <v>103</v>
      </c>
      <c r="C71" s="29">
        <v>474</v>
      </c>
      <c r="D71" s="29">
        <v>1436</v>
      </c>
    </row>
    <row r="72" spans="1:4">
      <c r="A72" s="30" t="s">
        <v>104</v>
      </c>
      <c r="B72" s="30" t="s">
        <v>105</v>
      </c>
      <c r="C72" s="32">
        <v>0</v>
      </c>
      <c r="D72" s="32">
        <v>0</v>
      </c>
    </row>
    <row r="73" spans="1:4">
      <c r="A73" s="30"/>
      <c r="B73" s="30" t="s">
        <v>106</v>
      </c>
      <c r="C73" s="31">
        <v>0</v>
      </c>
      <c r="D73" s="31">
        <v>0</v>
      </c>
    </row>
    <row r="74" spans="1:4">
      <c r="A74" s="30"/>
      <c r="B74" s="30" t="s">
        <v>80</v>
      </c>
      <c r="C74" s="32">
        <v>0</v>
      </c>
      <c r="D74" s="32">
        <v>0</v>
      </c>
    </row>
    <row r="75" spans="1:4">
      <c r="A75" s="30"/>
      <c r="B75" s="30" t="s">
        <v>81</v>
      </c>
      <c r="C75" s="32">
        <v>0</v>
      </c>
      <c r="D75" s="32">
        <v>0</v>
      </c>
    </row>
    <row r="76" spans="1:4" ht="24">
      <c r="A76" s="30" t="s">
        <v>107</v>
      </c>
      <c r="B76" s="30" t="s">
        <v>83</v>
      </c>
      <c r="C76" s="32">
        <v>0</v>
      </c>
      <c r="D76" s="32">
        <v>0</v>
      </c>
    </row>
    <row r="77" spans="1:4">
      <c r="A77" s="30"/>
      <c r="B77" s="30" t="s">
        <v>108</v>
      </c>
      <c r="C77" s="31">
        <v>219</v>
      </c>
      <c r="D77" s="31">
        <v>155</v>
      </c>
    </row>
    <row r="78" spans="1:4">
      <c r="A78" s="30" t="s">
        <v>109</v>
      </c>
      <c r="B78" s="30" t="s">
        <v>86</v>
      </c>
      <c r="C78" s="32">
        <v>0</v>
      </c>
      <c r="D78" s="32">
        <v>0</v>
      </c>
    </row>
    <row r="79" spans="1:4">
      <c r="A79" s="30" t="s">
        <v>110</v>
      </c>
      <c r="B79" s="30" t="s">
        <v>88</v>
      </c>
      <c r="C79" s="32">
        <v>0</v>
      </c>
      <c r="D79" s="32">
        <v>0</v>
      </c>
    </row>
    <row r="80" spans="1:4">
      <c r="A80" s="30" t="s">
        <v>111</v>
      </c>
      <c r="B80" s="30" t="s">
        <v>90</v>
      </c>
      <c r="C80" s="32">
        <v>0</v>
      </c>
      <c r="D80" s="32">
        <v>0</v>
      </c>
    </row>
    <row r="81" spans="1:4" ht="69">
      <c r="A81" s="30" t="s">
        <v>112</v>
      </c>
      <c r="B81" s="30" t="s">
        <v>113</v>
      </c>
      <c r="C81" s="32">
        <v>219</v>
      </c>
      <c r="D81" s="32">
        <v>155</v>
      </c>
    </row>
    <row r="82" spans="1:4" ht="35.25">
      <c r="A82" s="30" t="s">
        <v>114</v>
      </c>
      <c r="B82" s="30" t="s">
        <v>115</v>
      </c>
      <c r="C82" s="32">
        <v>0</v>
      </c>
      <c r="D82" s="32">
        <v>0</v>
      </c>
    </row>
    <row r="83" spans="1:4">
      <c r="A83" s="30"/>
      <c r="B83" s="30" t="s">
        <v>116</v>
      </c>
      <c r="C83" s="31">
        <v>255</v>
      </c>
      <c r="D83" s="31">
        <v>1281</v>
      </c>
    </row>
    <row r="84" spans="1:4" ht="24">
      <c r="A84" s="30" t="s">
        <v>117</v>
      </c>
      <c r="B84" s="30" t="s">
        <v>118</v>
      </c>
      <c r="C84" s="32">
        <v>73</v>
      </c>
      <c r="D84" s="32">
        <v>543</v>
      </c>
    </row>
    <row r="85" spans="1:4" ht="24">
      <c r="A85" s="30" t="s">
        <v>119</v>
      </c>
      <c r="B85" s="30" t="s">
        <v>120</v>
      </c>
      <c r="C85" s="32">
        <v>182</v>
      </c>
      <c r="D85" s="32">
        <v>738</v>
      </c>
    </row>
    <row r="86" spans="1:4">
      <c r="A86" s="30" t="s">
        <v>121</v>
      </c>
      <c r="B86" s="30" t="s">
        <v>122</v>
      </c>
      <c r="C86" s="32"/>
      <c r="D86" s="32">
        <v>0</v>
      </c>
    </row>
    <row r="87" spans="1:4">
      <c r="A87" s="30" t="s">
        <v>123</v>
      </c>
      <c r="B87" s="30" t="s">
        <v>124</v>
      </c>
      <c r="C87" s="32">
        <v>0</v>
      </c>
      <c r="D87" s="32">
        <v>0</v>
      </c>
    </row>
    <row r="88" spans="1:4">
      <c r="A88" s="33"/>
      <c r="B88" s="34" t="s">
        <v>125</v>
      </c>
      <c r="C88" s="29">
        <v>6038</v>
      </c>
      <c r="D88" s="29">
        <v>8443</v>
      </c>
    </row>
    <row r="89" spans="1:4">
      <c r="A89" s="54"/>
      <c r="B89" s="54"/>
      <c r="C89" s="83"/>
      <c r="D89" s="83"/>
    </row>
    <row r="90" spans="1:4">
      <c r="A90" s="56" t="s">
        <v>165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>
      <c r="A1" s="141" t="s">
        <v>1</v>
      </c>
      <c r="B1" s="141"/>
      <c r="C1" s="141"/>
      <c r="D1" s="141"/>
    </row>
    <row r="2" spans="1:4" ht="20.25" thickBot="1">
      <c r="A2" s="84" t="s">
        <v>126</v>
      </c>
      <c r="B2" s="85" t="s">
        <v>127</v>
      </c>
      <c r="C2" s="84"/>
      <c r="D2" s="84"/>
    </row>
    <row r="3" spans="1:4" ht="15.75" thickBot="1">
      <c r="A3" s="84" t="s">
        <v>126</v>
      </c>
      <c r="B3" s="84" t="s">
        <v>128</v>
      </c>
      <c r="C3" s="84" t="s">
        <v>5</v>
      </c>
      <c r="D3" s="84" t="s">
        <v>6</v>
      </c>
    </row>
    <row r="4" spans="1:4" ht="18.75" customHeight="1" thickBot="1">
      <c r="A4" s="86" t="s">
        <v>126</v>
      </c>
      <c r="B4" s="86" t="s">
        <v>129</v>
      </c>
      <c r="C4" s="19">
        <f>SUM(C5:C11)</f>
        <v>2452126</v>
      </c>
      <c r="D4" s="19">
        <f>SUM(D5:D11)</f>
        <v>1977457</v>
      </c>
    </row>
    <row r="5" spans="1:4" ht="34.5" thickBot="1">
      <c r="A5" s="87" t="s">
        <v>130</v>
      </c>
      <c r="B5" s="87" t="s">
        <v>8</v>
      </c>
      <c r="C5" s="88">
        <v>10883</v>
      </c>
      <c r="D5" s="88">
        <v>9111</v>
      </c>
    </row>
    <row r="6" spans="1:4" ht="45.75" thickBot="1">
      <c r="A6" s="87" t="s">
        <v>131</v>
      </c>
      <c r="B6" s="87" t="s">
        <v>16</v>
      </c>
      <c r="C6" s="88">
        <v>1902735</v>
      </c>
      <c r="D6" s="88">
        <v>1928067</v>
      </c>
    </row>
    <row r="7" spans="1:4" ht="15.75" thickBot="1">
      <c r="A7" s="87" t="s">
        <v>132</v>
      </c>
      <c r="B7" s="87" t="s">
        <v>21</v>
      </c>
      <c r="C7" s="88"/>
      <c r="D7" s="88"/>
    </row>
    <row r="8" spans="1:4" ht="29.25" customHeight="1" thickBot="1">
      <c r="A8" s="87" t="s">
        <v>25</v>
      </c>
      <c r="B8" s="87" t="s">
        <v>26</v>
      </c>
      <c r="C8" s="88">
        <v>27032</v>
      </c>
      <c r="D8" s="88">
        <v>27032</v>
      </c>
    </row>
    <row r="9" spans="1:4" ht="35.25" customHeight="1" thickBot="1">
      <c r="A9" s="87" t="s">
        <v>27</v>
      </c>
      <c r="B9" s="87" t="s">
        <v>28</v>
      </c>
      <c r="C9" s="88">
        <v>510792</v>
      </c>
      <c r="D9" s="88">
        <v>12563</v>
      </c>
    </row>
    <row r="10" spans="1:4" ht="15.75" thickBot="1">
      <c r="A10" s="87"/>
      <c r="B10" s="87" t="s">
        <v>29</v>
      </c>
      <c r="C10" s="88">
        <v>684</v>
      </c>
      <c r="D10" s="88">
        <v>684</v>
      </c>
    </row>
    <row r="11" spans="1:4" ht="15.75" thickBot="1">
      <c r="A11" s="87" t="s">
        <v>133</v>
      </c>
      <c r="B11" s="87" t="s">
        <v>31</v>
      </c>
      <c r="C11" s="88"/>
      <c r="D11" s="88"/>
    </row>
    <row r="12" spans="1:4" ht="15.75" thickBot="1">
      <c r="A12" s="86" t="s">
        <v>126</v>
      </c>
      <c r="B12" s="86" t="s">
        <v>134</v>
      </c>
      <c r="C12" s="19">
        <f>SUM(C13:C15,C19:C22)</f>
        <v>698197</v>
      </c>
      <c r="D12" s="19">
        <f>SUM(D13:D15,D19:D22)</f>
        <v>1163680</v>
      </c>
    </row>
    <row r="13" spans="1:4" ht="23.25" thickBot="1">
      <c r="A13" s="87" t="s">
        <v>135</v>
      </c>
      <c r="B13" s="87" t="s">
        <v>33</v>
      </c>
      <c r="C13" s="88"/>
      <c r="D13" s="88"/>
    </row>
    <row r="14" spans="1:4" ht="15.75" thickBot="1">
      <c r="A14" s="87" t="s">
        <v>42</v>
      </c>
      <c r="B14" s="87" t="s">
        <v>41</v>
      </c>
      <c r="C14" s="88">
        <v>19290</v>
      </c>
      <c r="D14" s="88">
        <v>19273</v>
      </c>
    </row>
    <row r="15" spans="1:4" ht="15.75" thickBot="1">
      <c r="A15" s="87"/>
      <c r="B15" s="87" t="s">
        <v>44</v>
      </c>
      <c r="C15" s="88">
        <f>SUM(C16:C18)</f>
        <v>140215</v>
      </c>
      <c r="D15" s="88">
        <f>SUM(D16:D18)</f>
        <v>123331</v>
      </c>
    </row>
    <row r="16" spans="1:4" ht="24" customHeight="1" thickBot="1">
      <c r="A16" s="87" t="s">
        <v>136</v>
      </c>
      <c r="B16" s="87" t="s">
        <v>137</v>
      </c>
      <c r="C16" s="88">
        <v>114749</v>
      </c>
      <c r="D16" s="88">
        <v>98602</v>
      </c>
    </row>
    <row r="17" spans="1:4" ht="15.75" thickBot="1">
      <c r="A17" s="87"/>
      <c r="B17" s="87" t="s">
        <v>138</v>
      </c>
      <c r="C17" s="88"/>
      <c r="D17" s="88"/>
    </row>
    <row r="18" spans="1:4" ht="15.75" thickBot="1">
      <c r="A18" s="87" t="s">
        <v>48</v>
      </c>
      <c r="B18" s="87" t="s">
        <v>139</v>
      </c>
      <c r="C18" s="88">
        <v>25466</v>
      </c>
      <c r="D18" s="88">
        <v>24729</v>
      </c>
    </row>
    <row r="19" spans="1:4" ht="46.5" customHeight="1" thickBot="1">
      <c r="A19" s="87" t="s">
        <v>50</v>
      </c>
      <c r="B19" s="87" t="s">
        <v>51</v>
      </c>
      <c r="C19" s="88"/>
      <c r="D19" s="88"/>
    </row>
    <row r="20" spans="1:4" ht="52.5" customHeight="1" thickBot="1">
      <c r="A20" s="87" t="s">
        <v>52</v>
      </c>
      <c r="B20" s="87" t="s">
        <v>53</v>
      </c>
      <c r="C20" s="88">
        <v>280351</v>
      </c>
      <c r="D20" s="88">
        <v>238668</v>
      </c>
    </row>
    <row r="21" spans="1:4" ht="15.75" thickBot="1">
      <c r="A21" s="87" t="s">
        <v>54</v>
      </c>
      <c r="B21" s="87" t="s">
        <v>55</v>
      </c>
      <c r="C21" s="88">
        <v>2200</v>
      </c>
      <c r="D21" s="88">
        <v>2499</v>
      </c>
    </row>
    <row r="22" spans="1:4" ht="15.75" thickBot="1">
      <c r="A22" s="87"/>
      <c r="B22" s="87" t="s">
        <v>56</v>
      </c>
      <c r="C22" s="88">
        <v>256141</v>
      </c>
      <c r="D22" s="88">
        <v>779909</v>
      </c>
    </row>
    <row r="23" spans="1:4" ht="25.5" customHeight="1" thickBot="1">
      <c r="A23" s="89"/>
      <c r="B23" s="89" t="s">
        <v>57</v>
      </c>
      <c r="C23" s="23">
        <f>C4+C12</f>
        <v>3150323</v>
      </c>
      <c r="D23" s="23">
        <f>D4+D12</f>
        <v>3141137</v>
      </c>
    </row>
    <row r="24" spans="1:4" ht="15.75" thickBot="1">
      <c r="A24" s="86" t="s">
        <v>126</v>
      </c>
      <c r="B24" s="86" t="s">
        <v>140</v>
      </c>
      <c r="C24" s="19">
        <f>C25+C35+C36</f>
        <v>393723</v>
      </c>
      <c r="D24" s="19">
        <f>D25+D35+D36</f>
        <v>352946</v>
      </c>
    </row>
    <row r="25" spans="1:4" ht="15.75" thickBot="1">
      <c r="A25" s="87"/>
      <c r="B25" s="87" t="s">
        <v>59</v>
      </c>
      <c r="C25" s="88">
        <f>SUM(C26:C34)</f>
        <v>30506</v>
      </c>
      <c r="D25" s="88">
        <f>SUM(D26:D34)</f>
        <v>-14336</v>
      </c>
    </row>
    <row r="26" spans="1:4" ht="15.75" thickBot="1">
      <c r="A26" s="87" t="s">
        <v>141</v>
      </c>
      <c r="B26" s="87" t="s">
        <v>142</v>
      </c>
      <c r="C26" s="88">
        <v>17977</v>
      </c>
      <c r="D26" s="88">
        <v>17977</v>
      </c>
    </row>
    <row r="27" spans="1:4" ht="15.75" thickBot="1">
      <c r="A27" s="87"/>
      <c r="B27" s="87" t="s">
        <v>143</v>
      </c>
      <c r="C27" s="88"/>
      <c r="D27" s="88"/>
    </row>
    <row r="28" spans="1:4" ht="15.75" thickBot="1">
      <c r="A28" s="87" t="s">
        <v>144</v>
      </c>
      <c r="B28" s="87" t="s">
        <v>145</v>
      </c>
      <c r="C28" s="88">
        <v>451774</v>
      </c>
      <c r="D28" s="88">
        <v>451774</v>
      </c>
    </row>
    <row r="29" spans="1:4" ht="15.75" thickBot="1">
      <c r="A29" s="87" t="s">
        <v>65</v>
      </c>
      <c r="B29" s="87" t="s">
        <v>146</v>
      </c>
      <c r="C29" s="88"/>
      <c r="D29" s="88"/>
    </row>
    <row r="30" spans="1:4" ht="15.75" thickBot="1">
      <c r="A30" s="87" t="s">
        <v>67</v>
      </c>
      <c r="B30" s="87" t="s">
        <v>147</v>
      </c>
      <c r="C30" s="88">
        <v>-484086</v>
      </c>
      <c r="D30" s="88">
        <v>-487504</v>
      </c>
    </row>
    <row r="31" spans="1:4" ht="15.75" thickBot="1">
      <c r="A31" s="87"/>
      <c r="B31" s="87" t="s">
        <v>148</v>
      </c>
      <c r="C31" s="88"/>
      <c r="D31" s="88"/>
    </row>
    <row r="32" spans="1:4" ht="15.75" thickBot="1">
      <c r="A32" s="87"/>
      <c r="B32" s="87" t="s">
        <v>149</v>
      </c>
      <c r="C32" s="88">
        <v>44841</v>
      </c>
      <c r="D32" s="88">
        <v>3417</v>
      </c>
    </row>
    <row r="33" spans="1:4" ht="15.75" thickBot="1">
      <c r="A33" s="87" t="s">
        <v>71</v>
      </c>
      <c r="B33" s="87" t="s">
        <v>150</v>
      </c>
      <c r="C33" s="88"/>
      <c r="D33" s="88"/>
    </row>
    <row r="34" spans="1:4" ht="15.75" thickBot="1">
      <c r="A34" s="87"/>
      <c r="B34" s="87" t="s">
        <v>151</v>
      </c>
      <c r="C34" s="88"/>
      <c r="D34" s="88"/>
    </row>
    <row r="35" spans="1:4" ht="15.75" thickBot="1">
      <c r="A35" s="87" t="s">
        <v>74</v>
      </c>
      <c r="B35" s="87" t="s">
        <v>75</v>
      </c>
      <c r="C35" s="88"/>
      <c r="D35" s="88"/>
    </row>
    <row r="36" spans="1:4" ht="15.75" thickBot="1">
      <c r="A36" s="87" t="s">
        <v>76</v>
      </c>
      <c r="B36" s="87" t="s">
        <v>77</v>
      </c>
      <c r="C36" s="88">
        <v>363217</v>
      </c>
      <c r="D36" s="88">
        <v>367282</v>
      </c>
    </row>
    <row r="37" spans="1:4" ht="15.75" thickBot="1">
      <c r="A37" s="86" t="s">
        <v>126</v>
      </c>
      <c r="B37" s="86" t="s">
        <v>152</v>
      </c>
      <c r="C37" s="19">
        <f>SUM(C38:C39,C44:C48)</f>
        <v>2238065</v>
      </c>
      <c r="D37" s="19">
        <f>SUM(D38:D39,D44:D48)</f>
        <v>2238270</v>
      </c>
    </row>
    <row r="38" spans="1:4" ht="15.75" thickBot="1">
      <c r="A38" s="87" t="s">
        <v>82</v>
      </c>
      <c r="B38" s="87" t="s">
        <v>79</v>
      </c>
      <c r="C38" s="88">
        <v>60583</v>
      </c>
      <c r="D38" s="88">
        <v>60776</v>
      </c>
    </row>
    <row r="39" spans="1:4" ht="15.75" thickBot="1">
      <c r="A39" s="87"/>
      <c r="B39" s="87" t="s">
        <v>84</v>
      </c>
      <c r="C39" s="88">
        <f>SUM(C40:C43)</f>
        <v>2176572</v>
      </c>
      <c r="D39" s="88">
        <f>SUM(D40:D43)</f>
        <v>2176573</v>
      </c>
    </row>
    <row r="40" spans="1:4" ht="15.75" thickBot="1">
      <c r="A40" s="87" t="s">
        <v>85</v>
      </c>
      <c r="B40" s="87" t="s">
        <v>153</v>
      </c>
      <c r="C40" s="88"/>
      <c r="D40" s="88"/>
    </row>
    <row r="41" spans="1:4" ht="15.75" thickBot="1">
      <c r="A41" s="87" t="s">
        <v>87</v>
      </c>
      <c r="B41" s="87" t="s">
        <v>154</v>
      </c>
      <c r="C41" s="88">
        <v>1832898</v>
      </c>
      <c r="D41" s="88">
        <v>1832898</v>
      </c>
    </row>
    <row r="42" spans="1:4" ht="15.75" thickBot="1">
      <c r="A42" s="87" t="s">
        <v>89</v>
      </c>
      <c r="B42" s="87" t="s">
        <v>155</v>
      </c>
      <c r="C42" s="88">
        <v>281169</v>
      </c>
      <c r="D42" s="88">
        <v>281169</v>
      </c>
    </row>
    <row r="43" spans="1:4" ht="18" customHeight="1" thickBot="1">
      <c r="A43" s="87" t="s">
        <v>91</v>
      </c>
      <c r="B43" s="87" t="s">
        <v>156</v>
      </c>
      <c r="C43" s="88">
        <v>62505</v>
      </c>
      <c r="D43" s="88">
        <v>62506</v>
      </c>
    </row>
    <row r="44" spans="1:4" ht="15.75" thickBot="1">
      <c r="A44" s="87" t="s">
        <v>93</v>
      </c>
      <c r="B44" s="87" t="s">
        <v>94</v>
      </c>
      <c r="C44" s="88"/>
      <c r="D44" s="88"/>
    </row>
    <row r="45" spans="1:4" ht="15.75" thickBot="1">
      <c r="A45" s="87" t="s">
        <v>95</v>
      </c>
      <c r="B45" s="87" t="s">
        <v>96</v>
      </c>
      <c r="C45" s="88">
        <v>910</v>
      </c>
      <c r="D45" s="88">
        <v>921</v>
      </c>
    </row>
    <row r="46" spans="1:4" ht="15.75" thickBot="1">
      <c r="A46" s="87" t="s">
        <v>97</v>
      </c>
      <c r="B46" s="87" t="s">
        <v>98</v>
      </c>
      <c r="C46" s="88"/>
      <c r="D46" s="88"/>
    </row>
    <row r="47" spans="1:4" ht="15.75" thickBot="1">
      <c r="A47" s="87" t="s">
        <v>157</v>
      </c>
      <c r="B47" s="87" t="s">
        <v>100</v>
      </c>
      <c r="C47" s="88"/>
      <c r="D47" s="88"/>
    </row>
    <row r="48" spans="1:4" ht="15.75" thickBot="1">
      <c r="A48" s="87" t="s">
        <v>158</v>
      </c>
      <c r="B48" s="87" t="s">
        <v>102</v>
      </c>
      <c r="C48" s="88"/>
      <c r="D48" s="88"/>
    </row>
    <row r="49" spans="1:4" ht="15.75" thickBot="1">
      <c r="A49" s="86" t="s">
        <v>126</v>
      </c>
      <c r="B49" s="86" t="s">
        <v>159</v>
      </c>
      <c r="C49" s="19">
        <f>SUM(C50:C52,C57:C58,C61:C62)</f>
        <v>518535</v>
      </c>
      <c r="D49" s="19">
        <f>SUM(D50:D52,D57:D58,D61:D62)</f>
        <v>549921</v>
      </c>
    </row>
    <row r="50" spans="1:4" ht="15.75" thickBot="1">
      <c r="A50" s="87" t="s">
        <v>104</v>
      </c>
      <c r="B50" s="87" t="s">
        <v>105</v>
      </c>
      <c r="C50" s="88"/>
      <c r="D50" s="88"/>
    </row>
    <row r="51" spans="1:4" ht="15.75" thickBot="1">
      <c r="A51" s="87" t="s">
        <v>107</v>
      </c>
      <c r="B51" s="87" t="s">
        <v>106</v>
      </c>
      <c r="C51" s="88">
        <v>408</v>
      </c>
      <c r="D51" s="88">
        <v>40</v>
      </c>
    </row>
    <row r="52" spans="1:4" ht="15.75" thickBot="1">
      <c r="A52" s="87"/>
      <c r="B52" s="87" t="s">
        <v>108</v>
      </c>
      <c r="C52" s="88">
        <f>SUM(C53:C56)</f>
        <v>172364</v>
      </c>
      <c r="D52" s="88">
        <f>SUM(D53:D56)</f>
        <v>192292</v>
      </c>
    </row>
    <row r="53" spans="1:4" ht="15.75" thickBot="1">
      <c r="A53" s="87" t="s">
        <v>109</v>
      </c>
      <c r="B53" s="87" t="s">
        <v>153</v>
      </c>
      <c r="C53" s="88"/>
      <c r="D53" s="88"/>
    </row>
    <row r="54" spans="1:4" ht="15.75" thickBot="1">
      <c r="A54" s="87" t="s">
        <v>110</v>
      </c>
      <c r="B54" s="87" t="s">
        <v>154</v>
      </c>
      <c r="C54" s="88">
        <v>133835</v>
      </c>
      <c r="D54" s="88">
        <v>112427</v>
      </c>
    </row>
    <row r="55" spans="1:4" ht="15.75" thickBot="1">
      <c r="A55" s="87" t="s">
        <v>111</v>
      </c>
      <c r="B55" s="87" t="s">
        <v>155</v>
      </c>
      <c r="C55" s="88">
        <v>21601</v>
      </c>
      <c r="D55" s="88">
        <v>18826</v>
      </c>
    </row>
    <row r="56" spans="1:4" ht="42" customHeight="1" thickBot="1">
      <c r="A56" s="87" t="s">
        <v>112</v>
      </c>
      <c r="B56" s="87" t="s">
        <v>160</v>
      </c>
      <c r="C56" s="88">
        <v>16928</v>
      </c>
      <c r="D56" s="88">
        <v>61039</v>
      </c>
    </row>
    <row r="57" spans="1:4" ht="31.5" customHeight="1" thickBot="1">
      <c r="A57" s="87" t="s">
        <v>114</v>
      </c>
      <c r="B57" s="87" t="s">
        <v>115</v>
      </c>
      <c r="C57" s="88"/>
      <c r="D57" s="88"/>
    </row>
    <row r="58" spans="1:4" ht="15.75" thickBot="1">
      <c r="A58" s="87"/>
      <c r="B58" s="87" t="s">
        <v>116</v>
      </c>
      <c r="C58" s="88">
        <f>SUM(C59:C60)</f>
        <v>345710</v>
      </c>
      <c r="D58" s="88">
        <f>SUM(D59:D60)</f>
        <v>357537</v>
      </c>
    </row>
    <row r="59" spans="1:4" ht="15.75" thickBot="1">
      <c r="A59" s="87" t="s">
        <v>117</v>
      </c>
      <c r="B59" s="87" t="s">
        <v>161</v>
      </c>
      <c r="C59" s="88">
        <v>62378</v>
      </c>
      <c r="D59" s="88">
        <v>38486</v>
      </c>
    </row>
    <row r="60" spans="1:4" ht="15.75" thickBot="1">
      <c r="A60" s="87" t="s">
        <v>119</v>
      </c>
      <c r="B60" s="87" t="s">
        <v>162</v>
      </c>
      <c r="C60" s="88">
        <v>283332</v>
      </c>
      <c r="D60" s="88">
        <v>319051</v>
      </c>
    </row>
    <row r="61" spans="1:4" ht="15.75" thickBot="1">
      <c r="A61" s="87" t="s">
        <v>121</v>
      </c>
      <c r="B61" s="87" t="s">
        <v>122</v>
      </c>
      <c r="C61" s="88">
        <v>53</v>
      </c>
      <c r="D61" s="88">
        <v>52</v>
      </c>
    </row>
    <row r="62" spans="1:4" ht="15.75" thickBot="1">
      <c r="A62" s="87" t="s">
        <v>163</v>
      </c>
      <c r="B62" s="87" t="s">
        <v>124</v>
      </c>
      <c r="C62" s="88"/>
      <c r="D62" s="88"/>
    </row>
    <row r="63" spans="1:4" ht="23.25" customHeight="1" thickBot="1">
      <c r="A63" s="89"/>
      <c r="B63" s="89" t="s">
        <v>125</v>
      </c>
      <c r="C63" s="23">
        <f>C24+C37+C49</f>
        <v>3150323</v>
      </c>
      <c r="D63" s="23">
        <f>D24+D37+D49</f>
        <v>3141137</v>
      </c>
    </row>
    <row r="66" spans="1:4">
      <c r="A66" s="24" t="s">
        <v>164</v>
      </c>
      <c r="D66" s="42"/>
    </row>
  </sheetData>
  <mergeCells count="1">
    <mergeCell ref="A1:D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workbookViewId="0">
      <selection sqref="A1:D1"/>
    </sheetView>
  </sheetViews>
  <sheetFormatPr baseColWidth="10" defaultColWidth="9.140625" defaultRowHeight="15"/>
  <cols>
    <col min="1" max="1" width="74.42578125" style="26" customWidth="1"/>
    <col min="2" max="2" width="87.7109375" style="26" customWidth="1"/>
    <col min="3" max="3" width="17.28515625" style="26" customWidth="1"/>
    <col min="4" max="4" width="16.5703125" style="26" customWidth="1"/>
    <col min="5" max="16384" width="9.140625" style="26"/>
  </cols>
  <sheetData>
    <row r="1" spans="1:4" s="25" customFormat="1" ht="39.75" customHeight="1" thickBot="1">
      <c r="A1" s="97" t="s">
        <v>0</v>
      </c>
      <c r="B1" s="98"/>
      <c r="C1" s="98"/>
      <c r="D1" s="99"/>
    </row>
    <row r="2" spans="1:4" s="25" customFormat="1" ht="19.5" customHeight="1" thickBot="1">
      <c r="A2" s="100"/>
      <c r="B2" s="101"/>
      <c r="C2" s="101"/>
      <c r="D2" s="102"/>
    </row>
    <row r="3" spans="1:4" s="25" customFormat="1" ht="19.5" customHeight="1" thickBot="1">
      <c r="A3" s="103"/>
      <c r="B3" s="104"/>
      <c r="C3" s="104"/>
      <c r="D3" s="104"/>
    </row>
    <row r="4" spans="1:4" ht="19.5" customHeight="1" thickBot="1">
      <c r="A4" s="105" t="s">
        <v>1</v>
      </c>
      <c r="B4" s="105"/>
      <c r="C4" s="105"/>
      <c r="D4" s="105"/>
    </row>
    <row r="5" spans="1:4" ht="15.75" thickBot="1">
      <c r="A5" s="27" t="s">
        <v>2</v>
      </c>
      <c r="B5" s="27" t="s">
        <v>3</v>
      </c>
      <c r="C5" s="27" t="s">
        <v>2</v>
      </c>
      <c r="D5" s="27" t="s">
        <v>2</v>
      </c>
    </row>
    <row r="6" spans="1:4" ht="15.75" thickBot="1">
      <c r="A6" s="27" t="s">
        <v>2</v>
      </c>
      <c r="B6" s="27" t="s">
        <v>4</v>
      </c>
      <c r="C6" s="27" t="s">
        <v>5</v>
      </c>
      <c r="D6" s="27" t="s">
        <v>6</v>
      </c>
    </row>
    <row r="7" spans="1:4">
      <c r="A7" s="28"/>
      <c r="B7" s="28" t="s">
        <v>7</v>
      </c>
      <c r="C7" s="29">
        <v>88138</v>
      </c>
      <c r="D7" s="29">
        <v>88203</v>
      </c>
    </row>
    <row r="8" spans="1:4">
      <c r="A8" s="30"/>
      <c r="B8" s="30" t="s">
        <v>8</v>
      </c>
      <c r="C8" s="31">
        <v>45</v>
      </c>
      <c r="D8" s="31">
        <v>50</v>
      </c>
    </row>
    <row r="9" spans="1:4">
      <c r="A9" s="30" t="s">
        <v>9</v>
      </c>
      <c r="B9" s="30" t="s">
        <v>10</v>
      </c>
      <c r="C9" s="32">
        <v>0</v>
      </c>
      <c r="D9" s="32">
        <v>0</v>
      </c>
    </row>
    <row r="10" spans="1:4">
      <c r="A10" s="30" t="s">
        <v>11</v>
      </c>
      <c r="B10" s="30" t="s">
        <v>12</v>
      </c>
      <c r="C10" s="32">
        <v>41</v>
      </c>
      <c r="D10" s="32">
        <v>50</v>
      </c>
    </row>
    <row r="11" spans="1:4">
      <c r="A11" s="30"/>
      <c r="B11" s="30" t="s">
        <v>13</v>
      </c>
      <c r="C11" s="32">
        <v>0</v>
      </c>
      <c r="D11" s="32">
        <v>0</v>
      </c>
    </row>
    <row r="12" spans="1:4">
      <c r="A12" s="30" t="s">
        <v>14</v>
      </c>
      <c r="B12" s="30" t="s">
        <v>15</v>
      </c>
      <c r="C12" s="32">
        <v>4</v>
      </c>
      <c r="D12" s="32">
        <v>0</v>
      </c>
    </row>
    <row r="13" spans="1:4">
      <c r="A13" s="30"/>
      <c r="B13" s="30" t="s">
        <v>16</v>
      </c>
      <c r="C13" s="31">
        <v>10563</v>
      </c>
      <c r="D13" s="31">
        <v>10299</v>
      </c>
    </row>
    <row r="14" spans="1:4">
      <c r="A14" s="30" t="s">
        <v>17</v>
      </c>
      <c r="B14" s="30" t="s">
        <v>18</v>
      </c>
      <c r="C14" s="32">
        <v>6502</v>
      </c>
      <c r="D14" s="32">
        <v>6502</v>
      </c>
    </row>
    <row r="15" spans="1:4">
      <c r="A15" s="30"/>
      <c r="B15" s="30" t="s">
        <v>13</v>
      </c>
      <c r="C15" s="32">
        <v>0</v>
      </c>
      <c r="D15" s="32">
        <v>0</v>
      </c>
    </row>
    <row r="16" spans="1:4" ht="24">
      <c r="A16" s="30" t="s">
        <v>19</v>
      </c>
      <c r="B16" s="30" t="s">
        <v>20</v>
      </c>
      <c r="C16" s="32">
        <v>4061</v>
      </c>
      <c r="D16" s="32">
        <v>3797</v>
      </c>
    </row>
    <row r="17" spans="1:4">
      <c r="A17" s="30"/>
      <c r="B17" s="30" t="s">
        <v>21</v>
      </c>
      <c r="C17" s="31">
        <v>69763</v>
      </c>
      <c r="D17" s="31">
        <v>70064</v>
      </c>
    </row>
    <row r="18" spans="1:4">
      <c r="A18" s="30" t="s">
        <v>22</v>
      </c>
      <c r="B18" s="30" t="s">
        <v>18</v>
      </c>
      <c r="C18" s="32">
        <v>33562</v>
      </c>
      <c r="D18" s="32">
        <v>33562</v>
      </c>
    </row>
    <row r="19" spans="1:4">
      <c r="A19" s="30" t="s">
        <v>23</v>
      </c>
      <c r="B19" s="30" t="s">
        <v>24</v>
      </c>
      <c r="C19" s="32">
        <v>36201</v>
      </c>
      <c r="D19" s="32">
        <v>36502</v>
      </c>
    </row>
    <row r="20" spans="1:4" ht="24">
      <c r="A20" s="30" t="s">
        <v>25</v>
      </c>
      <c r="B20" s="30" t="s">
        <v>26</v>
      </c>
      <c r="C20" s="32">
        <v>0</v>
      </c>
      <c r="D20" s="32">
        <v>0</v>
      </c>
    </row>
    <row r="21" spans="1:4" ht="24">
      <c r="A21" s="30" t="s">
        <v>27</v>
      </c>
      <c r="B21" s="30" t="s">
        <v>28</v>
      </c>
      <c r="C21" s="32">
        <v>253</v>
      </c>
      <c r="D21" s="32">
        <v>276</v>
      </c>
    </row>
    <row r="22" spans="1:4">
      <c r="A22" s="30"/>
      <c r="B22" s="30" t="s">
        <v>29</v>
      </c>
      <c r="C22" s="32">
        <v>0</v>
      </c>
      <c r="D22" s="32">
        <v>0</v>
      </c>
    </row>
    <row r="23" spans="1:4">
      <c r="A23" s="30" t="s">
        <v>30</v>
      </c>
      <c r="B23" s="30" t="s">
        <v>31</v>
      </c>
      <c r="C23" s="32">
        <v>7514</v>
      </c>
      <c r="D23" s="32">
        <v>7514</v>
      </c>
    </row>
    <row r="24" spans="1:4">
      <c r="A24" s="28"/>
      <c r="B24" s="28" t="s">
        <v>32</v>
      </c>
      <c r="C24" s="29">
        <v>221409</v>
      </c>
      <c r="D24" s="29">
        <v>223927</v>
      </c>
    </row>
    <row r="25" spans="1:4">
      <c r="A25" s="30"/>
      <c r="B25" s="30" t="s">
        <v>33</v>
      </c>
      <c r="C25" s="31">
        <v>0</v>
      </c>
      <c r="D25" s="31">
        <v>0</v>
      </c>
    </row>
    <row r="26" spans="1:4">
      <c r="A26" s="30"/>
      <c r="B26" s="30" t="s">
        <v>34</v>
      </c>
      <c r="C26" s="32">
        <v>0</v>
      </c>
      <c r="D26" s="32">
        <v>0</v>
      </c>
    </row>
    <row r="27" spans="1:4">
      <c r="A27" s="30" t="s">
        <v>35</v>
      </c>
      <c r="B27" s="30" t="s">
        <v>18</v>
      </c>
      <c r="C27" s="32">
        <v>0</v>
      </c>
      <c r="D27" s="32">
        <v>0</v>
      </c>
    </row>
    <row r="28" spans="1:4">
      <c r="A28" s="30" t="s">
        <v>35</v>
      </c>
      <c r="B28" s="30" t="s">
        <v>36</v>
      </c>
      <c r="C28" s="32">
        <v>0</v>
      </c>
      <c r="D28" s="32">
        <v>0</v>
      </c>
    </row>
    <row r="29" spans="1:4">
      <c r="A29" s="30" t="s">
        <v>37</v>
      </c>
      <c r="B29" s="30" t="s">
        <v>38</v>
      </c>
      <c r="C29" s="32">
        <v>0</v>
      </c>
      <c r="D29" s="32">
        <v>0</v>
      </c>
    </row>
    <row r="30" spans="1:4">
      <c r="A30" s="30" t="s">
        <v>39</v>
      </c>
      <c r="B30" s="30" t="s">
        <v>40</v>
      </c>
      <c r="C30" s="32">
        <v>0</v>
      </c>
      <c r="D30" s="32">
        <v>0</v>
      </c>
    </row>
    <row r="31" spans="1:4">
      <c r="A31" s="30"/>
      <c r="B31" s="30" t="s">
        <v>41</v>
      </c>
      <c r="C31" s="31">
        <v>125816</v>
      </c>
      <c r="D31" s="31">
        <v>125817</v>
      </c>
    </row>
    <row r="32" spans="1:4">
      <c r="A32" s="30" t="s">
        <v>42</v>
      </c>
      <c r="B32" s="30" t="s">
        <v>43</v>
      </c>
      <c r="C32" s="32">
        <v>125763</v>
      </c>
      <c r="D32" s="32">
        <v>125763</v>
      </c>
    </row>
    <row r="33" spans="1:4">
      <c r="A33" s="30"/>
      <c r="B33" s="30" t="s">
        <v>13</v>
      </c>
      <c r="C33" s="32">
        <v>53</v>
      </c>
      <c r="D33" s="32">
        <v>54</v>
      </c>
    </row>
    <row r="34" spans="1:4">
      <c r="A34" s="30"/>
      <c r="B34" s="30" t="s">
        <v>44</v>
      </c>
      <c r="C34" s="31">
        <v>20966</v>
      </c>
      <c r="D34" s="31">
        <v>30477</v>
      </c>
    </row>
    <row r="35" spans="1:4" ht="24">
      <c r="A35" s="30" t="s">
        <v>45</v>
      </c>
      <c r="B35" s="30" t="s">
        <v>46</v>
      </c>
      <c r="C35" s="32">
        <v>1774</v>
      </c>
      <c r="D35" s="32">
        <v>1616</v>
      </c>
    </row>
    <row r="36" spans="1:4">
      <c r="A36" s="30"/>
      <c r="B36" s="30" t="s">
        <v>47</v>
      </c>
      <c r="C36" s="32">
        <v>0</v>
      </c>
      <c r="D36" s="32">
        <v>0</v>
      </c>
    </row>
    <row r="37" spans="1:4">
      <c r="A37" s="30" t="s">
        <v>48</v>
      </c>
      <c r="B37" s="30" t="s">
        <v>49</v>
      </c>
      <c r="C37" s="32">
        <v>19192</v>
      </c>
      <c r="D37" s="32">
        <v>28861</v>
      </c>
    </row>
    <row r="38" spans="1:4" ht="24">
      <c r="A38" s="30" t="s">
        <v>50</v>
      </c>
      <c r="B38" s="30" t="s">
        <v>51</v>
      </c>
      <c r="C38" s="32">
        <v>0</v>
      </c>
      <c r="D38" s="32">
        <v>0</v>
      </c>
    </row>
    <row r="39" spans="1:4" ht="24">
      <c r="A39" s="30" t="s">
        <v>52</v>
      </c>
      <c r="B39" s="30" t="s">
        <v>53</v>
      </c>
      <c r="C39" s="32">
        <v>101</v>
      </c>
      <c r="D39" s="32">
        <v>168</v>
      </c>
    </row>
    <row r="40" spans="1:4">
      <c r="A40" s="30" t="s">
        <v>54</v>
      </c>
      <c r="B40" s="30" t="s">
        <v>55</v>
      </c>
      <c r="C40" s="32">
        <v>0</v>
      </c>
      <c r="D40" s="32">
        <v>32</v>
      </c>
    </row>
    <row r="41" spans="1:4">
      <c r="A41" s="30"/>
      <c r="B41" s="30" t="s">
        <v>56</v>
      </c>
      <c r="C41" s="32">
        <v>74526</v>
      </c>
      <c r="D41" s="32">
        <v>67433</v>
      </c>
    </row>
    <row r="42" spans="1:4">
      <c r="A42" s="33"/>
      <c r="B42" s="34" t="s">
        <v>57</v>
      </c>
      <c r="C42" s="29">
        <v>309547</v>
      </c>
      <c r="D42" s="29">
        <v>312130</v>
      </c>
    </row>
    <row r="43" spans="1:4">
      <c r="A43" s="28"/>
      <c r="B43" s="28" t="s">
        <v>58</v>
      </c>
      <c r="C43" s="29">
        <v>207252</v>
      </c>
      <c r="D43" s="29">
        <v>210174</v>
      </c>
    </row>
    <row r="44" spans="1:4">
      <c r="A44" s="30"/>
      <c r="B44" s="30" t="s">
        <v>59</v>
      </c>
      <c r="C44" s="31">
        <v>207252</v>
      </c>
      <c r="D44" s="31">
        <v>210174</v>
      </c>
    </row>
    <row r="45" spans="1:4" ht="24">
      <c r="A45" s="30" t="s">
        <v>60</v>
      </c>
      <c r="B45" s="30" t="s">
        <v>61</v>
      </c>
      <c r="C45" s="32">
        <v>195476</v>
      </c>
      <c r="D45" s="32">
        <v>195476</v>
      </c>
    </row>
    <row r="46" spans="1:4">
      <c r="A46" s="30"/>
      <c r="B46" s="30" t="s">
        <v>62</v>
      </c>
      <c r="C46" s="32">
        <v>6228</v>
      </c>
      <c r="D46" s="32">
        <v>6228</v>
      </c>
    </row>
    <row r="47" spans="1:4" ht="24">
      <c r="A47" s="30" t="s">
        <v>63</v>
      </c>
      <c r="B47" s="30" t="s">
        <v>64</v>
      </c>
      <c r="C47" s="32">
        <v>12238</v>
      </c>
      <c r="D47" s="32">
        <v>12238</v>
      </c>
    </row>
    <row r="48" spans="1:4">
      <c r="A48" s="30" t="s">
        <v>65</v>
      </c>
      <c r="B48" s="30" t="s">
        <v>66</v>
      </c>
      <c r="C48" s="32">
        <v>0</v>
      </c>
      <c r="D48" s="32">
        <v>0</v>
      </c>
    </row>
    <row r="49" spans="1:4">
      <c r="A49" s="30" t="s">
        <v>67</v>
      </c>
      <c r="B49" s="30" t="s">
        <v>68</v>
      </c>
      <c r="C49" s="32">
        <v>-3768</v>
      </c>
      <c r="D49" s="32">
        <v>-8578</v>
      </c>
    </row>
    <row r="50" spans="1:4">
      <c r="A50" s="30"/>
      <c r="B50" s="30" t="s">
        <v>69</v>
      </c>
      <c r="C50" s="32">
        <v>0</v>
      </c>
      <c r="D50" s="32">
        <v>0</v>
      </c>
    </row>
    <row r="51" spans="1:4">
      <c r="A51" s="30"/>
      <c r="B51" s="30" t="s">
        <v>70</v>
      </c>
      <c r="C51" s="32">
        <v>-2922</v>
      </c>
      <c r="D51" s="32">
        <v>4810</v>
      </c>
    </row>
    <row r="52" spans="1:4">
      <c r="A52" s="30" t="s">
        <v>71</v>
      </c>
      <c r="B52" s="30" t="s">
        <v>72</v>
      </c>
      <c r="C52" s="32">
        <v>0</v>
      </c>
      <c r="D52" s="32">
        <v>0</v>
      </c>
    </row>
    <row r="53" spans="1:4">
      <c r="A53" s="30"/>
      <c r="B53" s="30" t="s">
        <v>73</v>
      </c>
      <c r="C53" s="32">
        <v>0</v>
      </c>
      <c r="D53" s="32">
        <v>0</v>
      </c>
    </row>
    <row r="54" spans="1:4">
      <c r="A54" s="30" t="s">
        <v>74</v>
      </c>
      <c r="B54" s="30" t="s">
        <v>75</v>
      </c>
      <c r="C54" s="32">
        <v>0</v>
      </c>
      <c r="D54" s="32">
        <v>0</v>
      </c>
    </row>
    <row r="55" spans="1:4">
      <c r="A55" s="30" t="s">
        <v>76</v>
      </c>
      <c r="B55" s="30" t="s">
        <v>77</v>
      </c>
      <c r="C55" s="32">
        <v>0</v>
      </c>
      <c r="D55" s="32">
        <v>0</v>
      </c>
    </row>
    <row r="56" spans="1:4">
      <c r="A56" s="28"/>
      <c r="B56" s="28" t="s">
        <v>78</v>
      </c>
      <c r="C56" s="29">
        <v>6864</v>
      </c>
      <c r="D56" s="29">
        <v>6855</v>
      </c>
    </row>
    <row r="57" spans="1:4">
      <c r="A57" s="30"/>
      <c r="B57" s="30" t="s">
        <v>79</v>
      </c>
      <c r="C57" s="31">
        <v>6727</v>
      </c>
      <c r="D57" s="31">
        <v>6728</v>
      </c>
    </row>
    <row r="58" spans="1:4">
      <c r="A58" s="30"/>
      <c r="B58" s="30" t="s">
        <v>80</v>
      </c>
      <c r="C58" s="32">
        <v>0</v>
      </c>
      <c r="D58" s="32">
        <v>0</v>
      </c>
    </row>
    <row r="59" spans="1:4">
      <c r="A59" s="30"/>
      <c r="B59" s="30" t="s">
        <v>81</v>
      </c>
      <c r="C59" s="32">
        <v>0</v>
      </c>
      <c r="D59" s="32">
        <v>0</v>
      </c>
    </row>
    <row r="60" spans="1:4">
      <c r="A60" s="30" t="s">
        <v>82</v>
      </c>
      <c r="B60" s="30" t="s">
        <v>83</v>
      </c>
      <c r="C60" s="32">
        <v>6727</v>
      </c>
      <c r="D60" s="32">
        <v>6728</v>
      </c>
    </row>
    <row r="61" spans="1:4">
      <c r="A61" s="30"/>
      <c r="B61" s="30" t="s">
        <v>84</v>
      </c>
      <c r="C61" s="31">
        <v>137</v>
      </c>
      <c r="D61" s="31">
        <v>127</v>
      </c>
    </row>
    <row r="62" spans="1:4">
      <c r="A62" s="30" t="s">
        <v>85</v>
      </c>
      <c r="B62" s="30" t="s">
        <v>86</v>
      </c>
      <c r="C62" s="32">
        <v>0</v>
      </c>
      <c r="D62" s="32">
        <v>0</v>
      </c>
    </row>
    <row r="63" spans="1:4">
      <c r="A63" s="30" t="s">
        <v>87</v>
      </c>
      <c r="B63" s="30" t="s">
        <v>88</v>
      </c>
      <c r="C63" s="32">
        <v>0</v>
      </c>
      <c r="D63" s="32">
        <v>0</v>
      </c>
    </row>
    <row r="64" spans="1:4">
      <c r="A64" s="30" t="s">
        <v>89</v>
      </c>
      <c r="B64" s="30" t="s">
        <v>90</v>
      </c>
      <c r="C64" s="32">
        <v>0</v>
      </c>
      <c r="D64" s="32">
        <v>0</v>
      </c>
    </row>
    <row r="65" spans="1:4">
      <c r="A65" s="30" t="s">
        <v>91</v>
      </c>
      <c r="B65" s="30" t="s">
        <v>92</v>
      </c>
      <c r="C65" s="32">
        <v>137</v>
      </c>
      <c r="D65" s="32">
        <v>127</v>
      </c>
    </row>
    <row r="66" spans="1:4">
      <c r="A66" s="30" t="s">
        <v>93</v>
      </c>
      <c r="B66" s="30" t="s">
        <v>94</v>
      </c>
      <c r="C66" s="32">
        <v>0</v>
      </c>
      <c r="D66" s="32">
        <v>0</v>
      </c>
    </row>
    <row r="67" spans="1:4">
      <c r="A67" s="30" t="s">
        <v>95</v>
      </c>
      <c r="B67" s="30" t="s">
        <v>96</v>
      </c>
      <c r="C67" s="32">
        <v>0</v>
      </c>
      <c r="D67" s="32">
        <v>0</v>
      </c>
    </row>
    <row r="68" spans="1:4">
      <c r="A68" s="30" t="s">
        <v>97</v>
      </c>
      <c r="B68" s="30" t="s">
        <v>98</v>
      </c>
      <c r="C68" s="32">
        <v>0</v>
      </c>
      <c r="D68" s="32">
        <v>0</v>
      </c>
    </row>
    <row r="69" spans="1:4">
      <c r="A69" s="30" t="s">
        <v>99</v>
      </c>
      <c r="B69" s="30" t="s">
        <v>100</v>
      </c>
      <c r="C69" s="32">
        <v>0</v>
      </c>
      <c r="D69" s="32">
        <v>0</v>
      </c>
    </row>
    <row r="70" spans="1:4">
      <c r="A70" s="30" t="s">
        <v>101</v>
      </c>
      <c r="B70" s="30" t="s">
        <v>102</v>
      </c>
      <c r="C70" s="32">
        <v>0</v>
      </c>
      <c r="D70" s="32">
        <v>0</v>
      </c>
    </row>
    <row r="71" spans="1:4">
      <c r="A71" s="28"/>
      <c r="B71" s="28" t="s">
        <v>103</v>
      </c>
      <c r="C71" s="29">
        <v>95431</v>
      </c>
      <c r="D71" s="29">
        <v>95101</v>
      </c>
    </row>
    <row r="72" spans="1:4">
      <c r="A72" s="30" t="s">
        <v>104</v>
      </c>
      <c r="B72" s="30" t="s">
        <v>105</v>
      </c>
      <c r="C72" s="32">
        <v>0</v>
      </c>
      <c r="D72" s="32">
        <v>0</v>
      </c>
    </row>
    <row r="73" spans="1:4">
      <c r="A73" s="30"/>
      <c r="B73" s="30" t="s">
        <v>106</v>
      </c>
      <c r="C73" s="31">
        <v>20801</v>
      </c>
      <c r="D73" s="31">
        <v>20573</v>
      </c>
    </row>
    <row r="74" spans="1:4">
      <c r="A74" s="30"/>
      <c r="B74" s="30" t="s">
        <v>80</v>
      </c>
      <c r="C74" s="32">
        <v>0</v>
      </c>
      <c r="D74" s="32">
        <v>0</v>
      </c>
    </row>
    <row r="75" spans="1:4">
      <c r="A75" s="30"/>
      <c r="B75" s="30" t="s">
        <v>81</v>
      </c>
      <c r="C75" s="32">
        <v>0</v>
      </c>
      <c r="D75" s="32">
        <v>0</v>
      </c>
    </row>
    <row r="76" spans="1:4">
      <c r="A76" s="30" t="s">
        <v>107</v>
      </c>
      <c r="B76" s="30" t="s">
        <v>83</v>
      </c>
      <c r="C76" s="32">
        <v>20801</v>
      </c>
      <c r="D76" s="32">
        <v>20573</v>
      </c>
    </row>
    <row r="77" spans="1:4">
      <c r="A77" s="30"/>
      <c r="B77" s="30" t="s">
        <v>108</v>
      </c>
      <c r="C77" s="31">
        <v>580</v>
      </c>
      <c r="D77" s="31">
        <v>193</v>
      </c>
    </row>
    <row r="78" spans="1:4">
      <c r="A78" s="30" t="s">
        <v>109</v>
      </c>
      <c r="B78" s="30" t="s">
        <v>86</v>
      </c>
      <c r="C78" s="32">
        <v>0</v>
      </c>
      <c r="D78" s="32">
        <v>0</v>
      </c>
    </row>
    <row r="79" spans="1:4">
      <c r="A79" s="30" t="s">
        <v>110</v>
      </c>
      <c r="B79" s="30" t="s">
        <v>88</v>
      </c>
      <c r="C79" s="32">
        <v>0</v>
      </c>
      <c r="D79" s="32">
        <v>0</v>
      </c>
    </row>
    <row r="80" spans="1:4">
      <c r="A80" s="30" t="s">
        <v>111</v>
      </c>
      <c r="B80" s="30" t="s">
        <v>90</v>
      </c>
      <c r="C80" s="32">
        <v>0</v>
      </c>
      <c r="D80" s="32">
        <v>0</v>
      </c>
    </row>
    <row r="81" spans="1:4" ht="24">
      <c r="A81" s="30" t="s">
        <v>112</v>
      </c>
      <c r="B81" s="30" t="s">
        <v>113</v>
      </c>
      <c r="C81" s="32">
        <v>580</v>
      </c>
      <c r="D81" s="32">
        <v>193</v>
      </c>
    </row>
    <row r="82" spans="1:4" ht="24">
      <c r="A82" s="30" t="s">
        <v>114</v>
      </c>
      <c r="B82" s="30" t="s">
        <v>115</v>
      </c>
      <c r="C82" s="32">
        <v>57381</v>
      </c>
      <c r="D82" s="32">
        <v>58384</v>
      </c>
    </row>
    <row r="83" spans="1:4">
      <c r="A83" s="30"/>
      <c r="B83" s="30" t="s">
        <v>116</v>
      </c>
      <c r="C83" s="31">
        <v>16669</v>
      </c>
      <c r="D83" s="31">
        <v>15951</v>
      </c>
    </row>
    <row r="84" spans="1:4">
      <c r="A84" s="30" t="s">
        <v>117</v>
      </c>
      <c r="B84" s="30" t="s">
        <v>118</v>
      </c>
      <c r="C84" s="32">
        <v>5182</v>
      </c>
      <c r="D84" s="32">
        <v>2466</v>
      </c>
    </row>
    <row r="85" spans="1:4">
      <c r="A85" s="30" t="s">
        <v>119</v>
      </c>
      <c r="B85" s="30" t="s">
        <v>120</v>
      </c>
      <c r="C85" s="32">
        <v>11487</v>
      </c>
      <c r="D85" s="32">
        <v>13485</v>
      </c>
    </row>
    <row r="86" spans="1:4">
      <c r="A86" s="30" t="s">
        <v>121</v>
      </c>
      <c r="B86" s="30" t="s">
        <v>122</v>
      </c>
      <c r="C86" s="32">
        <v>0</v>
      </c>
      <c r="D86" s="32">
        <v>0</v>
      </c>
    </row>
    <row r="87" spans="1:4">
      <c r="A87" s="30" t="s">
        <v>123</v>
      </c>
      <c r="B87" s="30" t="s">
        <v>124</v>
      </c>
      <c r="C87" s="32">
        <v>0</v>
      </c>
      <c r="D87" s="32">
        <v>0</v>
      </c>
    </row>
    <row r="88" spans="1:4">
      <c r="A88" s="33"/>
      <c r="B88" s="34" t="s">
        <v>125</v>
      </c>
      <c r="C88" s="29">
        <v>309547</v>
      </c>
      <c r="D88" s="29">
        <v>312130</v>
      </c>
    </row>
    <row r="89" spans="1:4">
      <c r="A89" s="35"/>
      <c r="B89" s="35"/>
      <c r="C89" s="36"/>
      <c r="D89" s="36"/>
    </row>
    <row r="90" spans="1:4">
      <c r="A90" s="37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workbookViewId="0">
      <selection sqref="A1:D1"/>
    </sheetView>
  </sheetViews>
  <sheetFormatPr baseColWidth="10" defaultColWidth="9.140625" defaultRowHeight="15" outlineLevelRow="1"/>
  <cols>
    <col min="1" max="1" width="28.85546875" style="26" customWidth="1"/>
    <col min="2" max="2" width="29.42578125" style="26" customWidth="1"/>
    <col min="3" max="4" width="15.42578125" style="26" customWidth="1"/>
    <col min="5" max="5" width="9.140625" style="26"/>
    <col min="6" max="6" width="13.42578125" style="26" bestFit="1" customWidth="1"/>
    <col min="7" max="16384" width="9.140625" style="26"/>
  </cols>
  <sheetData>
    <row r="1" spans="1:6" s="25" customFormat="1" ht="59.25" customHeight="1" thickBot="1">
      <c r="A1" s="97" t="s">
        <v>0</v>
      </c>
      <c r="B1" s="98"/>
      <c r="C1" s="98"/>
      <c r="D1" s="99"/>
    </row>
    <row r="2" spans="1:6" s="25" customFormat="1" ht="19.5" customHeight="1" thickBot="1">
      <c r="A2" s="100"/>
      <c r="B2" s="101"/>
      <c r="C2" s="101"/>
      <c r="D2" s="102"/>
    </row>
    <row r="3" spans="1:6" s="25" customFormat="1" ht="19.5" customHeight="1" thickBot="1">
      <c r="A3" s="103"/>
      <c r="B3" s="104"/>
      <c r="C3" s="104"/>
      <c r="D3" s="104"/>
    </row>
    <row r="4" spans="1:6" ht="19.5" customHeight="1" thickBot="1">
      <c r="A4" s="105" t="s">
        <v>1</v>
      </c>
      <c r="B4" s="105"/>
      <c r="C4" s="105"/>
      <c r="D4" s="105"/>
    </row>
    <row r="5" spans="1:6" ht="15.75" thickBot="1">
      <c r="A5" s="27" t="s">
        <v>2</v>
      </c>
      <c r="B5" s="27" t="s">
        <v>3</v>
      </c>
      <c r="C5" s="27"/>
      <c r="D5" s="27" t="s">
        <v>2</v>
      </c>
    </row>
    <row r="6" spans="1:6" ht="15.75" thickBot="1">
      <c r="A6" s="27" t="s">
        <v>2</v>
      </c>
      <c r="B6" s="27" t="s">
        <v>4</v>
      </c>
      <c r="C6" s="27" t="s">
        <v>5</v>
      </c>
      <c r="D6" s="27" t="s">
        <v>6</v>
      </c>
    </row>
    <row r="7" spans="1:6">
      <c r="A7" s="28"/>
      <c r="B7" s="28" t="s">
        <v>7</v>
      </c>
      <c r="C7" s="29">
        <v>16882</v>
      </c>
      <c r="D7" s="29">
        <v>16590</v>
      </c>
      <c r="F7" s="90"/>
    </row>
    <row r="8" spans="1:6">
      <c r="A8" s="30"/>
      <c r="B8" s="30" t="s">
        <v>8</v>
      </c>
      <c r="C8" s="31">
        <v>541</v>
      </c>
      <c r="D8" s="31">
        <v>529</v>
      </c>
      <c r="F8" s="90"/>
    </row>
    <row r="9" spans="1:6">
      <c r="A9" s="30" t="s">
        <v>9</v>
      </c>
      <c r="B9" s="30" t="s">
        <v>10</v>
      </c>
      <c r="C9" s="32">
        <v>0</v>
      </c>
      <c r="D9" s="32">
        <v>0</v>
      </c>
      <c r="F9" s="90"/>
    </row>
    <row r="10" spans="1:6">
      <c r="A10" s="30" t="s">
        <v>11</v>
      </c>
      <c r="B10" s="30" t="s">
        <v>12</v>
      </c>
      <c r="C10" s="32">
        <v>72</v>
      </c>
      <c r="D10" s="32">
        <v>90</v>
      </c>
      <c r="F10" s="90"/>
    </row>
    <row r="11" spans="1:6">
      <c r="A11" s="30"/>
      <c r="B11" s="30" t="s">
        <v>13</v>
      </c>
      <c r="C11" s="32">
        <v>0</v>
      </c>
      <c r="D11" s="32">
        <v>0</v>
      </c>
      <c r="F11" s="90"/>
    </row>
    <row r="12" spans="1:6" ht="35.25">
      <c r="A12" s="30" t="s">
        <v>14</v>
      </c>
      <c r="B12" s="30" t="s">
        <v>15</v>
      </c>
      <c r="C12" s="32">
        <v>469</v>
      </c>
      <c r="D12" s="32">
        <v>439</v>
      </c>
      <c r="F12" s="90"/>
    </row>
    <row r="13" spans="1:6">
      <c r="A13" s="30"/>
      <c r="B13" s="30" t="s">
        <v>16</v>
      </c>
      <c r="C13" s="31">
        <v>16164</v>
      </c>
      <c r="D13" s="31">
        <v>15884</v>
      </c>
      <c r="F13" s="90"/>
    </row>
    <row r="14" spans="1:6">
      <c r="A14" s="30" t="s">
        <v>17</v>
      </c>
      <c r="B14" s="30" t="s">
        <v>18</v>
      </c>
      <c r="C14" s="32">
        <v>4892</v>
      </c>
      <c r="D14" s="32">
        <v>4892</v>
      </c>
      <c r="F14" s="90"/>
    </row>
    <row r="15" spans="1:6">
      <c r="A15" s="30"/>
      <c r="B15" s="30" t="s">
        <v>13</v>
      </c>
      <c r="C15" s="32">
        <v>0</v>
      </c>
      <c r="D15" s="32">
        <v>0</v>
      </c>
      <c r="F15" s="90"/>
    </row>
    <row r="16" spans="1:6" ht="69">
      <c r="A16" s="30" t="s">
        <v>19</v>
      </c>
      <c r="B16" s="30" t="s">
        <v>20</v>
      </c>
      <c r="C16" s="32">
        <v>11272</v>
      </c>
      <c r="D16" s="32">
        <v>10992</v>
      </c>
      <c r="F16" s="90"/>
    </row>
    <row r="17" spans="1:6">
      <c r="A17" s="30"/>
      <c r="B17" s="30" t="s">
        <v>21</v>
      </c>
      <c r="C17" s="31">
        <v>0</v>
      </c>
      <c r="D17" s="31">
        <v>0</v>
      </c>
      <c r="F17" s="90"/>
    </row>
    <row r="18" spans="1:6">
      <c r="A18" s="30" t="s">
        <v>22</v>
      </c>
      <c r="B18" s="30" t="s">
        <v>18</v>
      </c>
      <c r="C18" s="32">
        <v>0</v>
      </c>
      <c r="D18" s="32">
        <v>0</v>
      </c>
      <c r="F18" s="90"/>
    </row>
    <row r="19" spans="1:6">
      <c r="A19" s="30" t="s">
        <v>23</v>
      </c>
      <c r="B19" s="30" t="s">
        <v>24</v>
      </c>
      <c r="C19" s="32">
        <v>0</v>
      </c>
      <c r="D19" s="32">
        <v>0</v>
      </c>
      <c r="F19" s="90"/>
    </row>
    <row r="20" spans="1:6" ht="46.5">
      <c r="A20" s="30" t="s">
        <v>25</v>
      </c>
      <c r="B20" s="30" t="s">
        <v>26</v>
      </c>
      <c r="C20" s="32">
        <v>177</v>
      </c>
      <c r="D20" s="32">
        <v>177</v>
      </c>
      <c r="F20" s="90"/>
    </row>
    <row r="21" spans="1:6" ht="46.5">
      <c r="A21" s="30" t="s">
        <v>27</v>
      </c>
      <c r="B21" s="30" t="s">
        <v>28</v>
      </c>
      <c r="C21" s="32">
        <v>0</v>
      </c>
      <c r="D21" s="32">
        <v>0</v>
      </c>
      <c r="F21" s="90"/>
    </row>
    <row r="22" spans="1:6" ht="24">
      <c r="A22" s="30"/>
      <c r="B22" s="30" t="s">
        <v>29</v>
      </c>
      <c r="C22" s="32">
        <v>0</v>
      </c>
      <c r="D22" s="32">
        <v>0</v>
      </c>
      <c r="F22" s="90"/>
    </row>
    <row r="23" spans="1:6" ht="24">
      <c r="A23" s="30" t="s">
        <v>30</v>
      </c>
      <c r="B23" s="30" t="s">
        <v>31</v>
      </c>
      <c r="C23" s="32">
        <v>0</v>
      </c>
      <c r="D23" s="32">
        <v>0</v>
      </c>
      <c r="F23" s="90"/>
    </row>
    <row r="24" spans="1:6">
      <c r="A24" s="28"/>
      <c r="B24" s="28" t="s">
        <v>32</v>
      </c>
      <c r="C24" s="29">
        <v>58780</v>
      </c>
      <c r="D24" s="29">
        <v>58970</v>
      </c>
      <c r="F24" s="90"/>
    </row>
    <row r="25" spans="1:6" ht="24">
      <c r="A25" s="30"/>
      <c r="B25" s="30" t="s">
        <v>33</v>
      </c>
      <c r="C25" s="31">
        <v>0</v>
      </c>
      <c r="D25" s="31">
        <v>0</v>
      </c>
      <c r="F25" s="90"/>
    </row>
    <row r="26" spans="1:6">
      <c r="A26" s="30"/>
      <c r="B26" s="30" t="s">
        <v>34</v>
      </c>
      <c r="C26" s="32">
        <v>0</v>
      </c>
      <c r="D26" s="32">
        <v>0</v>
      </c>
      <c r="F26" s="90"/>
    </row>
    <row r="27" spans="1:6">
      <c r="A27" s="30" t="s">
        <v>35</v>
      </c>
      <c r="B27" s="30" t="s">
        <v>18</v>
      </c>
      <c r="C27" s="32">
        <v>0</v>
      </c>
      <c r="D27" s="32">
        <v>0</v>
      </c>
      <c r="F27" s="90"/>
    </row>
    <row r="28" spans="1:6">
      <c r="A28" s="30" t="s">
        <v>35</v>
      </c>
      <c r="B28" s="30" t="s">
        <v>36</v>
      </c>
      <c r="C28" s="32">
        <v>0</v>
      </c>
      <c r="D28" s="32">
        <v>0</v>
      </c>
      <c r="F28" s="90"/>
    </row>
    <row r="29" spans="1:6">
      <c r="A29" s="30" t="s">
        <v>37</v>
      </c>
      <c r="B29" s="30" t="s">
        <v>38</v>
      </c>
      <c r="C29" s="32">
        <v>0</v>
      </c>
      <c r="D29" s="32">
        <v>0</v>
      </c>
      <c r="F29" s="90"/>
    </row>
    <row r="30" spans="1:6">
      <c r="A30" s="30" t="s">
        <v>39</v>
      </c>
      <c r="B30" s="30" t="s">
        <v>40</v>
      </c>
      <c r="C30" s="32">
        <v>0</v>
      </c>
      <c r="D30" s="32">
        <v>0</v>
      </c>
      <c r="F30" s="90"/>
    </row>
    <row r="31" spans="1:6">
      <c r="A31" s="30"/>
      <c r="B31" s="30" t="s">
        <v>41</v>
      </c>
      <c r="C31" s="31">
        <v>8669</v>
      </c>
      <c r="D31" s="31">
        <v>9361</v>
      </c>
      <c r="F31" s="90"/>
    </row>
    <row r="32" spans="1:6" ht="24">
      <c r="A32" s="30" t="s">
        <v>42</v>
      </c>
      <c r="B32" s="30" t="s">
        <v>43</v>
      </c>
      <c r="C32" s="32">
        <v>7173</v>
      </c>
      <c r="D32" s="32">
        <v>8061</v>
      </c>
      <c r="F32" s="90"/>
    </row>
    <row r="33" spans="1:6">
      <c r="A33" s="30"/>
      <c r="B33" s="30" t="s">
        <v>13</v>
      </c>
      <c r="C33" s="32">
        <v>1496</v>
      </c>
      <c r="D33" s="32">
        <v>1300</v>
      </c>
      <c r="F33" s="90"/>
    </row>
    <row r="34" spans="1:6" ht="24">
      <c r="A34" s="30"/>
      <c r="B34" s="30" t="s">
        <v>44</v>
      </c>
      <c r="C34" s="31">
        <v>48078</v>
      </c>
      <c r="D34" s="31">
        <v>47675</v>
      </c>
      <c r="F34" s="90"/>
    </row>
    <row r="35" spans="1:6" ht="46.5">
      <c r="A35" s="30" t="s">
        <v>45</v>
      </c>
      <c r="B35" s="30" t="s">
        <v>46</v>
      </c>
      <c r="C35" s="32">
        <v>1288</v>
      </c>
      <c r="D35" s="32">
        <v>2318</v>
      </c>
      <c r="F35" s="90"/>
    </row>
    <row r="36" spans="1:6" ht="24">
      <c r="A36" s="30"/>
      <c r="B36" s="30" t="s">
        <v>47</v>
      </c>
      <c r="C36" s="32">
        <v>0</v>
      </c>
      <c r="D36" s="32">
        <v>0</v>
      </c>
      <c r="F36" s="90"/>
    </row>
    <row r="37" spans="1:6" ht="24">
      <c r="A37" s="30" t="s">
        <v>48</v>
      </c>
      <c r="B37" s="30" t="s">
        <v>49</v>
      </c>
      <c r="C37" s="32">
        <v>46790</v>
      </c>
      <c r="D37" s="32">
        <v>45357</v>
      </c>
      <c r="F37" s="90"/>
    </row>
    <row r="38" spans="1:6" ht="69">
      <c r="A38" s="30" t="s">
        <v>50</v>
      </c>
      <c r="B38" s="30" t="s">
        <v>51</v>
      </c>
      <c r="C38" s="32">
        <v>514</v>
      </c>
      <c r="D38" s="32">
        <v>514</v>
      </c>
      <c r="F38" s="90"/>
    </row>
    <row r="39" spans="1:6" ht="69">
      <c r="A39" s="30" t="s">
        <v>52</v>
      </c>
      <c r="B39" s="30" t="s">
        <v>53</v>
      </c>
      <c r="C39" s="32">
        <v>931</v>
      </c>
      <c r="D39" s="32">
        <v>1050</v>
      </c>
      <c r="F39" s="90"/>
    </row>
    <row r="40" spans="1:6" ht="24">
      <c r="A40" s="30" t="s">
        <v>54</v>
      </c>
      <c r="B40" s="30" t="s">
        <v>55</v>
      </c>
      <c r="C40" s="32">
        <v>346</v>
      </c>
      <c r="D40" s="32">
        <v>191</v>
      </c>
      <c r="F40" s="90"/>
    </row>
    <row r="41" spans="1:6" ht="24">
      <c r="A41" s="30"/>
      <c r="B41" s="30" t="s">
        <v>56</v>
      </c>
      <c r="C41" s="32">
        <v>242</v>
      </c>
      <c r="D41" s="32">
        <v>179</v>
      </c>
      <c r="F41" s="90"/>
    </row>
    <row r="42" spans="1:6">
      <c r="A42" s="33"/>
      <c r="B42" s="34" t="s">
        <v>57</v>
      </c>
      <c r="C42" s="29">
        <v>75662</v>
      </c>
      <c r="D42" s="29">
        <v>75560</v>
      </c>
      <c r="F42" s="90"/>
    </row>
    <row r="43" spans="1:6">
      <c r="A43" s="28"/>
      <c r="B43" s="28" t="s">
        <v>58</v>
      </c>
      <c r="C43" s="29">
        <v>9748</v>
      </c>
      <c r="D43" s="29">
        <v>11732</v>
      </c>
      <c r="F43" s="90"/>
    </row>
    <row r="44" spans="1:6">
      <c r="A44" s="30"/>
      <c r="B44" s="30" t="s">
        <v>59</v>
      </c>
      <c r="C44" s="31">
        <v>9748</v>
      </c>
      <c r="D44" s="31">
        <v>11732</v>
      </c>
      <c r="E44" s="90"/>
      <c r="F44" s="90"/>
    </row>
    <row r="45" spans="1:6" ht="24">
      <c r="A45" s="30" t="s">
        <v>60</v>
      </c>
      <c r="B45" s="30" t="s">
        <v>61</v>
      </c>
      <c r="C45" s="32">
        <v>11838</v>
      </c>
      <c r="D45" s="32">
        <v>11838</v>
      </c>
      <c r="E45" s="90"/>
      <c r="F45" s="90"/>
    </row>
    <row r="46" spans="1:6">
      <c r="A46" s="30"/>
      <c r="B46" s="30" t="s">
        <v>62</v>
      </c>
      <c r="C46" s="32">
        <v>0</v>
      </c>
      <c r="D46" s="32">
        <v>0</v>
      </c>
      <c r="F46" s="90"/>
    </row>
    <row r="47" spans="1:6" ht="24">
      <c r="A47" s="30" t="s">
        <v>63</v>
      </c>
      <c r="B47" s="30" t="s">
        <v>64</v>
      </c>
      <c r="C47" s="32">
        <v>-59277</v>
      </c>
      <c r="D47" s="32">
        <v>-59277</v>
      </c>
      <c r="F47" s="90"/>
    </row>
    <row r="48" spans="1:6" ht="24">
      <c r="A48" s="30" t="s">
        <v>65</v>
      </c>
      <c r="B48" s="30" t="s">
        <v>66</v>
      </c>
      <c r="C48" s="32">
        <v>0</v>
      </c>
      <c r="D48" s="32">
        <v>0</v>
      </c>
      <c r="F48" s="90"/>
    </row>
    <row r="49" spans="1:6" ht="24">
      <c r="A49" s="30" t="s">
        <v>67</v>
      </c>
      <c r="B49" s="30" t="s">
        <v>68</v>
      </c>
      <c r="C49" s="32">
        <v>-70049</v>
      </c>
      <c r="D49" s="32">
        <v>-69137</v>
      </c>
      <c r="F49" s="90"/>
    </row>
    <row r="50" spans="1:6" ht="24">
      <c r="A50" s="30"/>
      <c r="B50" s="30" t="s">
        <v>69</v>
      </c>
      <c r="C50" s="32">
        <v>129211</v>
      </c>
      <c r="D50" s="32">
        <v>129211</v>
      </c>
      <c r="F50" s="90"/>
    </row>
    <row r="51" spans="1:6">
      <c r="A51" s="30"/>
      <c r="B51" s="30" t="s">
        <v>70</v>
      </c>
      <c r="C51" s="32">
        <v>-1975</v>
      </c>
      <c r="D51" s="32">
        <v>-903</v>
      </c>
      <c r="F51" s="90"/>
    </row>
    <row r="52" spans="1:6">
      <c r="A52" s="30" t="s">
        <v>71</v>
      </c>
      <c r="B52" s="30" t="s">
        <v>72</v>
      </c>
      <c r="C52" s="32">
        <v>0</v>
      </c>
      <c r="D52" s="32">
        <v>0</v>
      </c>
      <c r="F52" s="90"/>
    </row>
    <row r="53" spans="1:6" ht="24">
      <c r="A53" s="30"/>
      <c r="B53" s="30" t="s">
        <v>73</v>
      </c>
      <c r="C53" s="32">
        <v>0</v>
      </c>
      <c r="D53" s="32">
        <v>0</v>
      </c>
      <c r="F53" s="90"/>
    </row>
    <row r="54" spans="1:6" ht="24">
      <c r="A54" s="30" t="s">
        <v>74</v>
      </c>
      <c r="B54" s="30" t="s">
        <v>75</v>
      </c>
      <c r="C54" s="32">
        <v>0</v>
      </c>
      <c r="D54" s="32">
        <v>0</v>
      </c>
      <c r="F54" s="90"/>
    </row>
    <row r="55" spans="1:6" ht="24">
      <c r="A55" s="30" t="s">
        <v>76</v>
      </c>
      <c r="B55" s="30" t="s">
        <v>77</v>
      </c>
      <c r="C55" s="32">
        <v>0</v>
      </c>
      <c r="D55" s="32">
        <v>0</v>
      </c>
      <c r="F55" s="90"/>
    </row>
    <row r="56" spans="1:6">
      <c r="A56" s="28"/>
      <c r="B56" s="28" t="s">
        <v>78</v>
      </c>
      <c r="C56" s="29">
        <v>2</v>
      </c>
      <c r="D56" s="29">
        <v>2</v>
      </c>
      <c r="F56" s="90"/>
    </row>
    <row r="57" spans="1:6">
      <c r="A57" s="30"/>
      <c r="B57" s="30" t="s">
        <v>79</v>
      </c>
      <c r="C57" s="31">
        <v>0</v>
      </c>
      <c r="D57" s="31">
        <v>0</v>
      </c>
      <c r="F57" s="90"/>
    </row>
    <row r="58" spans="1:6" ht="24">
      <c r="A58" s="30"/>
      <c r="B58" s="30" t="s">
        <v>80</v>
      </c>
      <c r="C58" s="32">
        <v>0</v>
      </c>
      <c r="D58" s="32">
        <v>0</v>
      </c>
      <c r="F58" s="90"/>
    </row>
    <row r="59" spans="1:6" ht="35.25">
      <c r="A59" s="30"/>
      <c r="B59" s="30" t="s">
        <v>81</v>
      </c>
      <c r="C59" s="32">
        <v>0</v>
      </c>
      <c r="D59" s="32">
        <v>0</v>
      </c>
      <c r="F59" s="90"/>
    </row>
    <row r="60" spans="1:6">
      <c r="A60" s="30" t="s">
        <v>82</v>
      </c>
      <c r="B60" s="30" t="s">
        <v>83</v>
      </c>
      <c r="C60" s="32">
        <v>0</v>
      </c>
      <c r="D60" s="32">
        <v>0</v>
      </c>
      <c r="F60" s="90"/>
    </row>
    <row r="61" spans="1:6">
      <c r="A61" s="30"/>
      <c r="B61" s="30" t="s">
        <v>84</v>
      </c>
      <c r="C61" s="31">
        <v>2</v>
      </c>
      <c r="D61" s="31">
        <v>2</v>
      </c>
      <c r="F61" s="90"/>
    </row>
    <row r="62" spans="1:6" ht="24">
      <c r="A62" s="30" t="s">
        <v>85</v>
      </c>
      <c r="B62" s="30" t="s">
        <v>86</v>
      </c>
      <c r="C62" s="32">
        <v>0</v>
      </c>
      <c r="D62" s="32">
        <v>0</v>
      </c>
      <c r="F62" s="90"/>
    </row>
    <row r="63" spans="1:6" ht="24">
      <c r="A63" s="30" t="s">
        <v>87</v>
      </c>
      <c r="B63" s="30" t="s">
        <v>88</v>
      </c>
      <c r="C63" s="32">
        <v>0</v>
      </c>
      <c r="D63" s="32">
        <v>0</v>
      </c>
      <c r="F63" s="90"/>
    </row>
    <row r="64" spans="1:6" ht="24">
      <c r="A64" s="30" t="s">
        <v>89</v>
      </c>
      <c r="B64" s="30" t="s">
        <v>90</v>
      </c>
      <c r="C64" s="32">
        <v>0</v>
      </c>
      <c r="D64" s="32">
        <v>0</v>
      </c>
      <c r="F64" s="90"/>
    </row>
    <row r="65" spans="1:6" ht="24">
      <c r="A65" s="30" t="s">
        <v>91</v>
      </c>
      <c r="B65" s="30" t="s">
        <v>92</v>
      </c>
      <c r="C65" s="32">
        <v>2</v>
      </c>
      <c r="D65" s="32">
        <v>2</v>
      </c>
      <c r="F65" s="90"/>
    </row>
    <row r="66" spans="1:6" ht="35.25">
      <c r="A66" s="30" t="s">
        <v>93</v>
      </c>
      <c r="B66" s="30" t="s">
        <v>94</v>
      </c>
      <c r="C66" s="32">
        <v>0</v>
      </c>
      <c r="D66" s="32">
        <v>0</v>
      </c>
      <c r="F66" s="90"/>
    </row>
    <row r="67" spans="1:6" ht="24">
      <c r="A67" s="30" t="s">
        <v>95</v>
      </c>
      <c r="B67" s="30" t="s">
        <v>96</v>
      </c>
      <c r="C67" s="32">
        <v>0</v>
      </c>
      <c r="D67" s="32">
        <v>0</v>
      </c>
      <c r="F67" s="90"/>
    </row>
    <row r="68" spans="1:6" ht="24">
      <c r="A68" s="30" t="s">
        <v>97</v>
      </c>
      <c r="B68" s="30" t="s">
        <v>98</v>
      </c>
      <c r="C68" s="32">
        <v>0</v>
      </c>
      <c r="D68" s="32">
        <v>0</v>
      </c>
      <c r="F68" s="90"/>
    </row>
    <row r="69" spans="1:6" ht="24">
      <c r="A69" s="30" t="s">
        <v>99</v>
      </c>
      <c r="B69" s="30" t="s">
        <v>100</v>
      </c>
      <c r="C69" s="32">
        <v>0</v>
      </c>
      <c r="D69" s="32">
        <v>0</v>
      </c>
      <c r="F69" s="90"/>
    </row>
    <row r="70" spans="1:6" ht="24">
      <c r="A70" s="30" t="s">
        <v>101</v>
      </c>
      <c r="B70" s="30" t="s">
        <v>102</v>
      </c>
      <c r="C70" s="32">
        <v>0</v>
      </c>
      <c r="D70" s="32">
        <v>0</v>
      </c>
      <c r="F70" s="90"/>
    </row>
    <row r="71" spans="1:6">
      <c r="A71" s="28"/>
      <c r="B71" s="28" t="s">
        <v>103</v>
      </c>
      <c r="C71" s="29">
        <v>65912</v>
      </c>
      <c r="D71" s="29">
        <v>63826</v>
      </c>
      <c r="F71" s="90"/>
    </row>
    <row r="72" spans="1:6" ht="35.25">
      <c r="A72" s="30" t="s">
        <v>104</v>
      </c>
      <c r="B72" s="30" t="s">
        <v>105</v>
      </c>
      <c r="C72" s="32">
        <v>0</v>
      </c>
      <c r="D72" s="32">
        <v>0</v>
      </c>
      <c r="F72" s="90"/>
    </row>
    <row r="73" spans="1:6">
      <c r="A73" s="30"/>
      <c r="B73" s="30" t="s">
        <v>106</v>
      </c>
      <c r="C73" s="31">
        <v>563</v>
      </c>
      <c r="D73" s="31">
        <v>284</v>
      </c>
      <c r="F73" s="90"/>
    </row>
    <row r="74" spans="1:6" ht="24">
      <c r="A74" s="30"/>
      <c r="B74" s="30" t="s">
        <v>80</v>
      </c>
      <c r="C74" s="32">
        <v>0</v>
      </c>
      <c r="D74" s="32">
        <v>0</v>
      </c>
      <c r="F74" s="90"/>
    </row>
    <row r="75" spans="1:6" ht="35.25">
      <c r="A75" s="30"/>
      <c r="B75" s="30" t="s">
        <v>81</v>
      </c>
      <c r="C75" s="32">
        <v>0</v>
      </c>
      <c r="D75" s="32">
        <v>0</v>
      </c>
      <c r="F75" s="90"/>
    </row>
    <row r="76" spans="1:6" ht="24">
      <c r="A76" s="30" t="s">
        <v>107</v>
      </c>
      <c r="B76" s="30" t="s">
        <v>83</v>
      </c>
      <c r="C76" s="32">
        <v>563</v>
      </c>
      <c r="D76" s="32">
        <v>284</v>
      </c>
      <c r="E76" s="90"/>
      <c r="F76" s="90"/>
    </row>
    <row r="77" spans="1:6">
      <c r="A77" s="30"/>
      <c r="B77" s="30" t="s">
        <v>108</v>
      </c>
      <c r="C77" s="31">
        <v>22236</v>
      </c>
      <c r="D77" s="31">
        <v>19758</v>
      </c>
      <c r="F77" s="90"/>
    </row>
    <row r="78" spans="1:6" ht="24">
      <c r="A78" s="30" t="s">
        <v>109</v>
      </c>
      <c r="B78" s="30" t="s">
        <v>86</v>
      </c>
      <c r="C78" s="32">
        <v>0</v>
      </c>
      <c r="D78" s="32">
        <v>0</v>
      </c>
      <c r="F78" s="90"/>
    </row>
    <row r="79" spans="1:6" ht="24">
      <c r="A79" s="30" t="s">
        <v>110</v>
      </c>
      <c r="B79" s="30" t="s">
        <v>88</v>
      </c>
      <c r="C79" s="32">
        <v>22236</v>
      </c>
      <c r="D79" s="32">
        <v>19758</v>
      </c>
      <c r="E79" s="90"/>
      <c r="F79" s="90"/>
    </row>
    <row r="80" spans="1:6" ht="24">
      <c r="A80" s="30" t="s">
        <v>111</v>
      </c>
      <c r="B80" s="30" t="s">
        <v>90</v>
      </c>
      <c r="C80" s="32">
        <v>0</v>
      </c>
      <c r="D80" s="32">
        <v>0</v>
      </c>
      <c r="F80" s="90"/>
    </row>
    <row r="81" spans="1:6" ht="69">
      <c r="A81" s="30" t="s">
        <v>112</v>
      </c>
      <c r="B81" s="30" t="s">
        <v>113</v>
      </c>
      <c r="C81" s="32">
        <v>0</v>
      </c>
      <c r="D81" s="32">
        <v>0</v>
      </c>
      <c r="F81" s="90"/>
    </row>
    <row r="82" spans="1:6" ht="35.25">
      <c r="A82" s="30" t="s">
        <v>114</v>
      </c>
      <c r="B82" s="30" t="s">
        <v>115</v>
      </c>
      <c r="C82" s="32">
        <v>1288</v>
      </c>
      <c r="D82" s="32">
        <v>1288</v>
      </c>
      <c r="F82" s="90"/>
    </row>
    <row r="83" spans="1:6" ht="24">
      <c r="A83" s="30"/>
      <c r="B83" s="30" t="s">
        <v>116</v>
      </c>
      <c r="C83" s="31">
        <v>41825</v>
      </c>
      <c r="D83" s="31">
        <v>42496</v>
      </c>
      <c r="F83" s="90"/>
    </row>
    <row r="84" spans="1:6" ht="24">
      <c r="A84" s="30" t="s">
        <v>117</v>
      </c>
      <c r="B84" s="30" t="s">
        <v>118</v>
      </c>
      <c r="C84" s="32">
        <v>37395</v>
      </c>
      <c r="D84" s="32">
        <v>38486</v>
      </c>
      <c r="F84" s="90"/>
    </row>
    <row r="85" spans="1:6" ht="24">
      <c r="A85" s="30" t="s">
        <v>119</v>
      </c>
      <c r="B85" s="30" t="s">
        <v>120</v>
      </c>
      <c r="C85" s="32">
        <v>4430</v>
      </c>
      <c r="D85" s="32">
        <v>4010</v>
      </c>
      <c r="F85" s="90"/>
    </row>
    <row r="86" spans="1:6" ht="24">
      <c r="A86" s="30" t="s">
        <v>121</v>
      </c>
      <c r="B86" s="30" t="s">
        <v>122</v>
      </c>
      <c r="C86" s="32">
        <v>0</v>
      </c>
      <c r="D86" s="32">
        <v>0</v>
      </c>
      <c r="F86" s="90"/>
    </row>
    <row r="87" spans="1:6" ht="24">
      <c r="A87" s="30" t="s">
        <v>123</v>
      </c>
      <c r="B87" s="30" t="s">
        <v>124</v>
      </c>
      <c r="C87" s="32">
        <v>0</v>
      </c>
      <c r="D87" s="32">
        <v>0</v>
      </c>
      <c r="F87" s="90"/>
    </row>
    <row r="88" spans="1:6" ht="24">
      <c r="A88" s="33"/>
      <c r="B88" s="34" t="s">
        <v>125</v>
      </c>
      <c r="C88" s="29">
        <v>75662</v>
      </c>
      <c r="D88" s="29">
        <v>75560</v>
      </c>
      <c r="F88" s="90"/>
    </row>
    <row r="89" spans="1:6">
      <c r="A89" s="35"/>
      <c r="B89" s="35"/>
      <c r="C89" s="36"/>
      <c r="D89" s="36"/>
    </row>
    <row r="90" spans="1:6" collapsed="1">
      <c r="A90" s="37" t="s">
        <v>165</v>
      </c>
    </row>
    <row r="91" spans="1:6" hidden="1" outlineLevel="1">
      <c r="C91" s="90">
        <v>0</v>
      </c>
      <c r="D91" s="90">
        <v>0</v>
      </c>
    </row>
    <row r="92" spans="1:6" hidden="1" outlineLevel="1">
      <c r="C92" s="90">
        <v>0</v>
      </c>
      <c r="D92" s="90">
        <v>0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workbookViewId="0">
      <selection sqref="A1:D1"/>
    </sheetView>
  </sheetViews>
  <sheetFormatPr baseColWidth="10" defaultColWidth="9.140625" defaultRowHeight="15"/>
  <cols>
    <col min="1" max="1" width="28.85546875" style="26" customWidth="1"/>
    <col min="2" max="2" width="86.5703125" style="26" customWidth="1"/>
    <col min="3" max="4" width="15.42578125" style="26" customWidth="1"/>
    <col min="5" max="16384" width="9.140625" style="26"/>
  </cols>
  <sheetData>
    <row r="1" spans="1:4" s="25" customFormat="1" ht="39.75" customHeight="1" thickBot="1">
      <c r="A1" s="97" t="s">
        <v>0</v>
      </c>
      <c r="B1" s="98"/>
      <c r="C1" s="98"/>
      <c r="D1" s="99"/>
    </row>
    <row r="2" spans="1:4" s="25" customFormat="1" ht="19.5" customHeight="1" thickBot="1">
      <c r="A2" s="100"/>
      <c r="B2" s="101"/>
      <c r="C2" s="101"/>
      <c r="D2" s="102"/>
    </row>
    <row r="3" spans="1:4" s="25" customFormat="1" ht="19.5" customHeight="1" thickBot="1">
      <c r="A3" s="103"/>
      <c r="B3" s="104"/>
      <c r="C3" s="104"/>
      <c r="D3" s="104"/>
    </row>
    <row r="4" spans="1:4" ht="19.5" customHeight="1" thickBot="1">
      <c r="A4" s="105" t="s">
        <v>1</v>
      </c>
      <c r="B4" s="105"/>
      <c r="C4" s="105"/>
      <c r="D4" s="105"/>
    </row>
    <row r="5" spans="1:4" ht="15.75" thickBot="1">
      <c r="A5" s="27" t="s">
        <v>2</v>
      </c>
      <c r="B5" s="27" t="s">
        <v>3</v>
      </c>
      <c r="C5" s="27" t="s">
        <v>2</v>
      </c>
      <c r="D5" s="27" t="s">
        <v>2</v>
      </c>
    </row>
    <row r="6" spans="1:4" ht="15.75" thickBot="1">
      <c r="A6" s="27" t="s">
        <v>2</v>
      </c>
      <c r="B6" s="27" t="s">
        <v>4</v>
      </c>
      <c r="C6" s="27" t="s">
        <v>5</v>
      </c>
      <c r="D6" s="27" t="s">
        <v>6</v>
      </c>
    </row>
    <row r="7" spans="1:4">
      <c r="A7" s="28"/>
      <c r="B7" s="28" t="s">
        <v>7</v>
      </c>
      <c r="C7" s="29">
        <v>3707.64</v>
      </c>
      <c r="D7" s="29">
        <v>4287.0499999999993</v>
      </c>
    </row>
    <row r="8" spans="1:4">
      <c r="A8" s="30"/>
      <c r="B8" s="30" t="s">
        <v>8</v>
      </c>
      <c r="C8" s="31">
        <v>0</v>
      </c>
      <c r="D8" s="31">
        <v>0</v>
      </c>
    </row>
    <row r="9" spans="1:4">
      <c r="A9" s="30" t="s">
        <v>9</v>
      </c>
      <c r="B9" s="30" t="s">
        <v>10</v>
      </c>
      <c r="C9" s="32">
        <v>0</v>
      </c>
      <c r="D9" s="32">
        <v>0</v>
      </c>
    </row>
    <row r="10" spans="1:4">
      <c r="A10" s="30" t="s">
        <v>11</v>
      </c>
      <c r="B10" s="30" t="s">
        <v>12</v>
      </c>
      <c r="C10" s="32">
        <v>0</v>
      </c>
      <c r="D10" s="32">
        <v>0</v>
      </c>
    </row>
    <row r="11" spans="1:4">
      <c r="A11" s="30"/>
      <c r="B11" s="30" t="s">
        <v>13</v>
      </c>
      <c r="C11" s="32">
        <v>0</v>
      </c>
      <c r="D11" s="32">
        <v>0</v>
      </c>
    </row>
    <row r="12" spans="1:4" ht="35.25">
      <c r="A12" s="30" t="s">
        <v>14</v>
      </c>
      <c r="B12" s="30" t="s">
        <v>15</v>
      </c>
      <c r="C12" s="32">
        <v>0</v>
      </c>
      <c r="D12" s="32">
        <v>0</v>
      </c>
    </row>
    <row r="13" spans="1:4">
      <c r="A13" s="30"/>
      <c r="B13" s="30" t="s">
        <v>16</v>
      </c>
      <c r="C13" s="31">
        <v>1636.94</v>
      </c>
      <c r="D13" s="31">
        <v>1652.3899999999999</v>
      </c>
    </row>
    <row r="14" spans="1:4">
      <c r="A14" s="30" t="s">
        <v>17</v>
      </c>
      <c r="B14" s="30" t="s">
        <v>18</v>
      </c>
      <c r="C14" s="32">
        <v>1095.81</v>
      </c>
      <c r="D14" s="32">
        <v>1095.81</v>
      </c>
    </row>
    <row r="15" spans="1:4">
      <c r="A15" s="30"/>
      <c r="B15" s="30" t="s">
        <v>13</v>
      </c>
      <c r="C15" s="32">
        <v>0</v>
      </c>
      <c r="D15" s="32">
        <v>0</v>
      </c>
    </row>
    <row r="16" spans="1:4" ht="69">
      <c r="A16" s="30" t="s">
        <v>19</v>
      </c>
      <c r="B16" s="30" t="s">
        <v>20</v>
      </c>
      <c r="C16" s="32">
        <v>541.13</v>
      </c>
      <c r="D16" s="32">
        <v>556.58000000000004</v>
      </c>
    </row>
    <row r="17" spans="1:4">
      <c r="A17" s="30"/>
      <c r="B17" s="30" t="s">
        <v>21</v>
      </c>
      <c r="C17" s="31">
        <v>0</v>
      </c>
      <c r="D17" s="31">
        <v>0</v>
      </c>
    </row>
    <row r="18" spans="1:4">
      <c r="A18" s="30" t="s">
        <v>22</v>
      </c>
      <c r="B18" s="30" t="s">
        <v>18</v>
      </c>
      <c r="C18" s="32">
        <v>0</v>
      </c>
      <c r="D18" s="32">
        <v>0</v>
      </c>
    </row>
    <row r="19" spans="1:4">
      <c r="A19" s="30" t="s">
        <v>23</v>
      </c>
      <c r="B19" s="30" t="s">
        <v>24</v>
      </c>
      <c r="C19" s="32">
        <v>0</v>
      </c>
      <c r="D19" s="32">
        <v>0</v>
      </c>
    </row>
    <row r="20" spans="1:4" ht="46.5">
      <c r="A20" s="30" t="s">
        <v>25</v>
      </c>
      <c r="B20" s="30" t="s">
        <v>26</v>
      </c>
      <c r="C20" s="32">
        <v>0</v>
      </c>
      <c r="D20" s="32">
        <v>0</v>
      </c>
    </row>
    <row r="21" spans="1:4" ht="46.5">
      <c r="A21" s="30" t="s">
        <v>27</v>
      </c>
      <c r="B21" s="30" t="s">
        <v>28</v>
      </c>
      <c r="C21" s="32">
        <v>2070.6999999999998</v>
      </c>
      <c r="D21" s="32">
        <v>2634.66</v>
      </c>
    </row>
    <row r="22" spans="1:4">
      <c r="A22" s="30"/>
      <c r="B22" s="30" t="s">
        <v>29</v>
      </c>
      <c r="C22" s="32">
        <v>0</v>
      </c>
      <c r="D22" s="32">
        <v>0</v>
      </c>
    </row>
    <row r="23" spans="1:4">
      <c r="A23" s="30" t="s">
        <v>30</v>
      </c>
      <c r="B23" s="30" t="s">
        <v>31</v>
      </c>
      <c r="C23" s="32">
        <v>0</v>
      </c>
      <c r="D23" s="32">
        <v>0</v>
      </c>
    </row>
    <row r="24" spans="1:4">
      <c r="A24" s="28"/>
      <c r="B24" s="28" t="s">
        <v>32</v>
      </c>
      <c r="C24" s="29">
        <v>532.89</v>
      </c>
      <c r="D24" s="29">
        <v>3314.57</v>
      </c>
    </row>
    <row r="25" spans="1:4">
      <c r="A25" s="30"/>
      <c r="B25" s="30" t="s">
        <v>33</v>
      </c>
      <c r="C25" s="31">
        <v>0</v>
      </c>
      <c r="D25" s="31">
        <v>0</v>
      </c>
    </row>
    <row r="26" spans="1:4">
      <c r="A26" s="30"/>
      <c r="B26" s="30" t="s">
        <v>34</v>
      </c>
      <c r="C26" s="32">
        <v>0</v>
      </c>
      <c r="D26" s="32">
        <v>0</v>
      </c>
    </row>
    <row r="27" spans="1:4">
      <c r="A27" s="30" t="s">
        <v>35</v>
      </c>
      <c r="B27" s="30" t="s">
        <v>18</v>
      </c>
      <c r="C27" s="32">
        <v>0</v>
      </c>
      <c r="D27" s="32">
        <v>0</v>
      </c>
    </row>
    <row r="28" spans="1:4">
      <c r="A28" s="30" t="s">
        <v>35</v>
      </c>
      <c r="B28" s="30" t="s">
        <v>36</v>
      </c>
      <c r="C28" s="32">
        <v>0</v>
      </c>
      <c r="D28" s="32">
        <v>0</v>
      </c>
    </row>
    <row r="29" spans="1:4">
      <c r="A29" s="30" t="s">
        <v>37</v>
      </c>
      <c r="B29" s="30" t="s">
        <v>38</v>
      </c>
      <c r="C29" s="32">
        <v>0</v>
      </c>
      <c r="D29" s="32">
        <v>0</v>
      </c>
    </row>
    <row r="30" spans="1:4">
      <c r="A30" s="30" t="s">
        <v>39</v>
      </c>
      <c r="B30" s="30" t="s">
        <v>40</v>
      </c>
      <c r="C30" s="32">
        <v>0</v>
      </c>
      <c r="D30" s="32">
        <v>0</v>
      </c>
    </row>
    <row r="31" spans="1:4">
      <c r="A31" s="30"/>
      <c r="B31" s="30" t="s">
        <v>41</v>
      </c>
      <c r="C31" s="31">
        <v>0</v>
      </c>
      <c r="D31" s="31">
        <v>0</v>
      </c>
    </row>
    <row r="32" spans="1:4" ht="24">
      <c r="A32" s="30" t="s">
        <v>42</v>
      </c>
      <c r="B32" s="30" t="s">
        <v>43</v>
      </c>
      <c r="C32" s="32">
        <v>0</v>
      </c>
      <c r="D32" s="32">
        <v>0</v>
      </c>
    </row>
    <row r="33" spans="1:4">
      <c r="A33" s="30"/>
      <c r="B33" s="30" t="s">
        <v>13</v>
      </c>
      <c r="C33" s="32">
        <v>0</v>
      </c>
      <c r="D33" s="32">
        <v>0</v>
      </c>
    </row>
    <row r="34" spans="1:4">
      <c r="A34" s="30"/>
      <c r="B34" s="30" t="s">
        <v>44</v>
      </c>
      <c r="C34" s="31">
        <v>4.68</v>
      </c>
      <c r="D34" s="31">
        <v>1.1200000000000001</v>
      </c>
    </row>
    <row r="35" spans="1:4" ht="46.5">
      <c r="A35" s="30" t="s">
        <v>45</v>
      </c>
      <c r="B35" s="30" t="s">
        <v>46</v>
      </c>
      <c r="C35" s="32">
        <v>0</v>
      </c>
      <c r="D35" s="32">
        <v>0</v>
      </c>
    </row>
    <row r="36" spans="1:4">
      <c r="A36" s="30"/>
      <c r="B36" s="30" t="s">
        <v>47</v>
      </c>
      <c r="C36" s="32">
        <v>0</v>
      </c>
      <c r="D36" s="32">
        <v>0</v>
      </c>
    </row>
    <row r="37" spans="1:4" ht="24">
      <c r="A37" s="30" t="s">
        <v>48</v>
      </c>
      <c r="B37" s="30" t="s">
        <v>49</v>
      </c>
      <c r="C37" s="32">
        <v>4.68</v>
      </c>
      <c r="D37" s="32">
        <v>1.1200000000000001</v>
      </c>
    </row>
    <row r="38" spans="1:4" ht="69">
      <c r="A38" s="30" t="s">
        <v>50</v>
      </c>
      <c r="B38" s="30" t="s">
        <v>51</v>
      </c>
      <c r="C38" s="32">
        <v>0</v>
      </c>
      <c r="D38" s="32">
        <v>0</v>
      </c>
    </row>
    <row r="39" spans="1:4" ht="69">
      <c r="A39" s="30" t="s">
        <v>52</v>
      </c>
      <c r="B39" s="30" t="s">
        <v>53</v>
      </c>
      <c r="C39" s="32">
        <v>0.15</v>
      </c>
      <c r="D39" s="32">
        <v>0.15</v>
      </c>
    </row>
    <row r="40" spans="1:4">
      <c r="A40" s="30" t="s">
        <v>54</v>
      </c>
      <c r="B40" s="30" t="s">
        <v>55</v>
      </c>
      <c r="C40" s="32">
        <v>0</v>
      </c>
      <c r="D40" s="32">
        <v>0.86</v>
      </c>
    </row>
    <row r="41" spans="1:4">
      <c r="A41" s="30"/>
      <c r="B41" s="30" t="s">
        <v>56</v>
      </c>
      <c r="C41" s="32">
        <v>528.05999999999995</v>
      </c>
      <c r="D41" s="32">
        <v>3312.44</v>
      </c>
    </row>
    <row r="42" spans="1:4">
      <c r="A42" s="33"/>
      <c r="B42" s="34" t="s">
        <v>57</v>
      </c>
      <c r="C42" s="29">
        <v>4240.53</v>
      </c>
      <c r="D42" s="29">
        <v>7601.619999999999</v>
      </c>
    </row>
    <row r="43" spans="1:4">
      <c r="A43" s="28"/>
      <c r="B43" s="28" t="s">
        <v>58</v>
      </c>
      <c r="C43" s="29">
        <v>3867.389999999999</v>
      </c>
      <c r="D43" s="29">
        <v>6185.2899999999991</v>
      </c>
    </row>
    <row r="44" spans="1:4">
      <c r="A44" s="30"/>
      <c r="B44" s="30" t="s">
        <v>59</v>
      </c>
      <c r="C44" s="31">
        <v>3827.4799999999991</v>
      </c>
      <c r="D44" s="31">
        <v>6145.3799999999992</v>
      </c>
    </row>
    <row r="45" spans="1:4" ht="24">
      <c r="A45" s="30" t="s">
        <v>60</v>
      </c>
      <c r="B45" s="30" t="s">
        <v>61</v>
      </c>
      <c r="C45" s="32">
        <v>15784.39</v>
      </c>
      <c r="D45" s="32">
        <v>15784.39</v>
      </c>
    </row>
    <row r="46" spans="1:4">
      <c r="A46" s="30"/>
      <c r="B46" s="30" t="s">
        <v>62</v>
      </c>
      <c r="C46" s="32">
        <v>0</v>
      </c>
      <c r="D46" s="32">
        <v>0</v>
      </c>
    </row>
    <row r="47" spans="1:4" ht="24">
      <c r="A47" s="30" t="s">
        <v>63</v>
      </c>
      <c r="B47" s="30" t="s">
        <v>64</v>
      </c>
      <c r="C47" s="32">
        <v>0</v>
      </c>
      <c r="D47" s="32">
        <v>0</v>
      </c>
    </row>
    <row r="48" spans="1:4">
      <c r="A48" s="30" t="s">
        <v>65</v>
      </c>
      <c r="B48" s="30" t="s">
        <v>66</v>
      </c>
      <c r="C48" s="32">
        <v>0</v>
      </c>
      <c r="D48" s="32">
        <v>0</v>
      </c>
    </row>
    <row r="49" spans="1:4">
      <c r="A49" s="30" t="s">
        <v>67</v>
      </c>
      <c r="B49" s="30" t="s">
        <v>68</v>
      </c>
      <c r="C49" s="32">
        <v>-9639.01</v>
      </c>
      <c r="D49" s="32">
        <v>0</v>
      </c>
    </row>
    <row r="50" spans="1:4">
      <c r="A50" s="30"/>
      <c r="B50" s="30" t="s">
        <v>69</v>
      </c>
      <c r="C50" s="32">
        <v>0</v>
      </c>
      <c r="D50" s="32">
        <v>0</v>
      </c>
    </row>
    <row r="51" spans="1:4">
      <c r="A51" s="30"/>
      <c r="B51" s="30" t="s">
        <v>70</v>
      </c>
      <c r="C51" s="32">
        <v>-2317.9</v>
      </c>
      <c r="D51" s="32">
        <v>-9639.01</v>
      </c>
    </row>
    <row r="52" spans="1:4">
      <c r="A52" s="30" t="s">
        <v>71</v>
      </c>
      <c r="B52" s="30" t="s">
        <v>72</v>
      </c>
      <c r="C52" s="32">
        <v>0</v>
      </c>
      <c r="D52" s="32">
        <v>0</v>
      </c>
    </row>
    <row r="53" spans="1:4">
      <c r="A53" s="30"/>
      <c r="B53" s="30" t="s">
        <v>73</v>
      </c>
      <c r="C53" s="32">
        <v>0</v>
      </c>
      <c r="D53" s="32">
        <v>0</v>
      </c>
    </row>
    <row r="54" spans="1:4">
      <c r="A54" s="30" t="s">
        <v>74</v>
      </c>
      <c r="B54" s="30" t="s">
        <v>75</v>
      </c>
      <c r="C54" s="32">
        <v>0</v>
      </c>
      <c r="D54" s="32">
        <v>0</v>
      </c>
    </row>
    <row r="55" spans="1:4">
      <c r="A55" s="30" t="s">
        <v>76</v>
      </c>
      <c r="B55" s="30" t="s">
        <v>77</v>
      </c>
      <c r="C55" s="32">
        <v>39.909999999999997</v>
      </c>
      <c r="D55" s="32">
        <v>39.909999999999997</v>
      </c>
    </row>
    <row r="56" spans="1:4">
      <c r="A56" s="28"/>
      <c r="B56" s="28" t="s">
        <v>78</v>
      </c>
      <c r="C56" s="29">
        <v>0</v>
      </c>
      <c r="D56" s="29">
        <v>0</v>
      </c>
    </row>
    <row r="57" spans="1:4">
      <c r="A57" s="30"/>
      <c r="B57" s="30" t="s">
        <v>79</v>
      </c>
      <c r="C57" s="31">
        <v>0</v>
      </c>
      <c r="D57" s="31">
        <v>0</v>
      </c>
    </row>
    <row r="58" spans="1:4">
      <c r="A58" s="30"/>
      <c r="B58" s="30" t="s">
        <v>80</v>
      </c>
      <c r="C58" s="32">
        <v>0</v>
      </c>
      <c r="D58" s="32">
        <v>0</v>
      </c>
    </row>
    <row r="59" spans="1:4">
      <c r="A59" s="30"/>
      <c r="B59" s="30" t="s">
        <v>81</v>
      </c>
      <c r="C59" s="32">
        <v>0</v>
      </c>
      <c r="D59" s="32">
        <v>0</v>
      </c>
    </row>
    <row r="60" spans="1:4">
      <c r="A60" s="30" t="s">
        <v>82</v>
      </c>
      <c r="B60" s="30" t="s">
        <v>83</v>
      </c>
      <c r="C60" s="32">
        <v>0</v>
      </c>
      <c r="D60" s="32">
        <v>0</v>
      </c>
    </row>
    <row r="61" spans="1:4">
      <c r="A61" s="30"/>
      <c r="B61" s="30" t="s">
        <v>84</v>
      </c>
      <c r="C61" s="31">
        <v>0</v>
      </c>
      <c r="D61" s="31">
        <v>0</v>
      </c>
    </row>
    <row r="62" spans="1:4">
      <c r="A62" s="30" t="s">
        <v>85</v>
      </c>
      <c r="B62" s="30" t="s">
        <v>86</v>
      </c>
      <c r="C62" s="32">
        <v>0</v>
      </c>
      <c r="D62" s="32">
        <v>0</v>
      </c>
    </row>
    <row r="63" spans="1:4">
      <c r="A63" s="30" t="s">
        <v>87</v>
      </c>
      <c r="B63" s="30" t="s">
        <v>88</v>
      </c>
      <c r="C63" s="32">
        <v>0</v>
      </c>
      <c r="D63" s="32">
        <v>0</v>
      </c>
    </row>
    <row r="64" spans="1:4">
      <c r="A64" s="30" t="s">
        <v>89</v>
      </c>
      <c r="B64" s="30" t="s">
        <v>90</v>
      </c>
      <c r="C64" s="32">
        <v>0</v>
      </c>
      <c r="D64" s="32">
        <v>0</v>
      </c>
    </row>
    <row r="65" spans="1:4" ht="24">
      <c r="A65" s="30" t="s">
        <v>91</v>
      </c>
      <c r="B65" s="30" t="s">
        <v>92</v>
      </c>
      <c r="C65" s="32">
        <v>0</v>
      </c>
      <c r="D65" s="32">
        <v>0</v>
      </c>
    </row>
    <row r="66" spans="1:4" ht="24">
      <c r="A66" s="30" t="s">
        <v>93</v>
      </c>
      <c r="B66" s="30" t="s">
        <v>94</v>
      </c>
      <c r="C66" s="32">
        <v>0</v>
      </c>
      <c r="D66" s="32">
        <v>0</v>
      </c>
    </row>
    <row r="67" spans="1:4">
      <c r="A67" s="30" t="s">
        <v>95</v>
      </c>
      <c r="B67" s="30" t="s">
        <v>96</v>
      </c>
      <c r="C67" s="32">
        <v>0</v>
      </c>
      <c r="D67" s="32">
        <v>0</v>
      </c>
    </row>
    <row r="68" spans="1:4">
      <c r="A68" s="30" t="s">
        <v>97</v>
      </c>
      <c r="B68" s="30" t="s">
        <v>98</v>
      </c>
      <c r="C68" s="32">
        <v>0</v>
      </c>
      <c r="D68" s="32">
        <v>0</v>
      </c>
    </row>
    <row r="69" spans="1:4">
      <c r="A69" s="30" t="s">
        <v>99</v>
      </c>
      <c r="B69" s="30" t="s">
        <v>100</v>
      </c>
      <c r="C69" s="32">
        <v>0</v>
      </c>
      <c r="D69" s="32">
        <v>0</v>
      </c>
    </row>
    <row r="70" spans="1:4">
      <c r="A70" s="30" t="s">
        <v>101</v>
      </c>
      <c r="B70" s="30" t="s">
        <v>102</v>
      </c>
      <c r="C70" s="32">
        <v>0</v>
      </c>
      <c r="D70" s="32">
        <v>0</v>
      </c>
    </row>
    <row r="71" spans="1:4">
      <c r="A71" s="28"/>
      <c r="B71" s="28" t="s">
        <v>103</v>
      </c>
      <c r="C71" s="29">
        <v>373.14</v>
      </c>
      <c r="D71" s="29">
        <v>1416.3300000000002</v>
      </c>
    </row>
    <row r="72" spans="1:4">
      <c r="A72" s="30" t="s">
        <v>104</v>
      </c>
      <c r="B72" s="30" t="s">
        <v>105</v>
      </c>
      <c r="C72" s="32">
        <v>0</v>
      </c>
      <c r="D72" s="32">
        <v>0</v>
      </c>
    </row>
    <row r="73" spans="1:4">
      <c r="A73" s="30"/>
      <c r="B73" s="30" t="s">
        <v>106</v>
      </c>
      <c r="C73" s="31">
        <v>0</v>
      </c>
      <c r="D73" s="31">
        <v>0</v>
      </c>
    </row>
    <row r="74" spans="1:4">
      <c r="A74" s="30"/>
      <c r="B74" s="30" t="s">
        <v>80</v>
      </c>
      <c r="C74" s="32">
        <v>0</v>
      </c>
      <c r="D74" s="32">
        <v>0</v>
      </c>
    </row>
    <row r="75" spans="1:4">
      <c r="A75" s="30"/>
      <c r="B75" s="30" t="s">
        <v>81</v>
      </c>
      <c r="C75" s="32">
        <v>0</v>
      </c>
      <c r="D75" s="32">
        <v>0</v>
      </c>
    </row>
    <row r="76" spans="1:4" ht="24">
      <c r="A76" s="30" t="s">
        <v>107</v>
      </c>
      <c r="B76" s="30" t="s">
        <v>83</v>
      </c>
      <c r="C76" s="32">
        <v>0</v>
      </c>
      <c r="D76" s="32">
        <v>0</v>
      </c>
    </row>
    <row r="77" spans="1:4">
      <c r="A77" s="30"/>
      <c r="B77" s="30" t="s">
        <v>108</v>
      </c>
      <c r="C77" s="31">
        <v>0.46</v>
      </c>
      <c r="D77" s="31">
        <v>0.39</v>
      </c>
    </row>
    <row r="78" spans="1:4">
      <c r="A78" s="30" t="s">
        <v>109</v>
      </c>
      <c r="B78" s="30" t="s">
        <v>86</v>
      </c>
      <c r="C78" s="32">
        <v>0</v>
      </c>
      <c r="D78" s="32">
        <v>0</v>
      </c>
    </row>
    <row r="79" spans="1:4">
      <c r="A79" s="30" t="s">
        <v>110</v>
      </c>
      <c r="B79" s="30" t="s">
        <v>88</v>
      </c>
      <c r="C79" s="32">
        <v>0</v>
      </c>
      <c r="D79" s="32">
        <v>0</v>
      </c>
    </row>
    <row r="80" spans="1:4">
      <c r="A80" s="30" t="s">
        <v>111</v>
      </c>
      <c r="B80" s="30" t="s">
        <v>90</v>
      </c>
      <c r="C80" s="32">
        <v>0</v>
      </c>
      <c r="D80" s="32">
        <v>0</v>
      </c>
    </row>
    <row r="81" spans="1:4" ht="69">
      <c r="A81" s="30" t="s">
        <v>112</v>
      </c>
      <c r="B81" s="30" t="s">
        <v>113</v>
      </c>
      <c r="C81" s="32">
        <v>0.46</v>
      </c>
      <c r="D81" s="32">
        <v>0.39</v>
      </c>
    </row>
    <row r="82" spans="1:4" ht="35.25">
      <c r="A82" s="30" t="s">
        <v>114</v>
      </c>
      <c r="B82" s="30" t="s">
        <v>115</v>
      </c>
      <c r="C82" s="32">
        <v>0</v>
      </c>
      <c r="D82" s="32">
        <v>0</v>
      </c>
    </row>
    <row r="83" spans="1:4">
      <c r="A83" s="30"/>
      <c r="B83" s="30" t="s">
        <v>116</v>
      </c>
      <c r="C83" s="31">
        <v>372.68</v>
      </c>
      <c r="D83" s="31">
        <v>1415.94</v>
      </c>
    </row>
    <row r="84" spans="1:4" ht="24">
      <c r="A84" s="30" t="s">
        <v>117</v>
      </c>
      <c r="B84" s="30" t="s">
        <v>118</v>
      </c>
      <c r="C84" s="32">
        <v>0</v>
      </c>
      <c r="D84" s="32">
        <v>0</v>
      </c>
    </row>
    <row r="85" spans="1:4" ht="24">
      <c r="A85" s="30" t="s">
        <v>119</v>
      </c>
      <c r="B85" s="30" t="s">
        <v>120</v>
      </c>
      <c r="C85" s="32">
        <v>372.68</v>
      </c>
      <c r="D85" s="32">
        <v>1415.94</v>
      </c>
    </row>
    <row r="86" spans="1:4">
      <c r="A86" s="30" t="s">
        <v>121</v>
      </c>
      <c r="B86" s="30" t="s">
        <v>122</v>
      </c>
      <c r="C86" s="32">
        <v>0</v>
      </c>
      <c r="D86" s="32">
        <v>0</v>
      </c>
    </row>
    <row r="87" spans="1:4">
      <c r="A87" s="30" t="s">
        <v>123</v>
      </c>
      <c r="B87" s="30" t="s">
        <v>124</v>
      </c>
      <c r="C87" s="32">
        <v>0</v>
      </c>
      <c r="D87" s="32">
        <v>0</v>
      </c>
    </row>
    <row r="88" spans="1:4">
      <c r="A88" s="33"/>
      <c r="B88" s="34" t="s">
        <v>125</v>
      </c>
      <c r="C88" s="29">
        <v>4240.5299999999988</v>
      </c>
      <c r="D88" s="29">
        <v>7601.619999999999</v>
      </c>
    </row>
    <row r="89" spans="1:4">
      <c r="A89" s="35"/>
      <c r="B89" s="35"/>
      <c r="C89" s="36"/>
      <c r="D89" s="36"/>
    </row>
    <row r="90" spans="1:4">
      <c r="A90" s="37" t="s">
        <v>165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95" customHeight="1" thickBot="1">
      <c r="A1" s="141" t="s">
        <v>1</v>
      </c>
      <c r="B1" s="141"/>
      <c r="C1" s="141"/>
      <c r="D1" s="141"/>
    </row>
    <row r="2" spans="1:4" ht="20.25" thickBot="1">
      <c r="A2" s="84" t="s">
        <v>126</v>
      </c>
      <c r="B2" s="85" t="s">
        <v>127</v>
      </c>
      <c r="C2" s="84"/>
      <c r="D2" s="84"/>
    </row>
    <row r="3" spans="1:4" ht="15.75" thickBot="1">
      <c r="A3" s="84" t="s">
        <v>126</v>
      </c>
      <c r="B3" s="84" t="s">
        <v>128</v>
      </c>
      <c r="C3" s="84" t="s">
        <v>5</v>
      </c>
      <c r="D3" s="84" t="s">
        <v>6</v>
      </c>
    </row>
    <row r="4" spans="1:4" ht="18.75" customHeight="1" thickBot="1">
      <c r="A4" s="86" t="s">
        <v>126</v>
      </c>
      <c r="B4" s="86" t="s">
        <v>129</v>
      </c>
      <c r="C4" s="19">
        <f>SUM(C5:C11)</f>
        <v>6886</v>
      </c>
      <c r="D4" s="19">
        <f>SUM(D5:D11)</f>
        <v>4023</v>
      </c>
    </row>
    <row r="5" spans="1:4" ht="34.5" thickBot="1">
      <c r="A5" s="87" t="s">
        <v>130</v>
      </c>
      <c r="B5" s="87" t="s">
        <v>8</v>
      </c>
      <c r="C5" s="88">
        <v>3886</v>
      </c>
      <c r="D5" s="88">
        <v>1004</v>
      </c>
    </row>
    <row r="6" spans="1:4" ht="45.75" thickBot="1">
      <c r="A6" s="87" t="s">
        <v>131</v>
      </c>
      <c r="B6" s="87" t="s">
        <v>16</v>
      </c>
      <c r="C6" s="88">
        <v>231</v>
      </c>
      <c r="D6" s="88">
        <v>250</v>
      </c>
    </row>
    <row r="7" spans="1:4" ht="15.75" thickBot="1">
      <c r="A7" s="87" t="s">
        <v>132</v>
      </c>
      <c r="B7" s="87" t="s">
        <v>21</v>
      </c>
      <c r="C7" s="88"/>
      <c r="D7" s="88"/>
    </row>
    <row r="8" spans="1:4" ht="29.25" customHeight="1" thickBot="1">
      <c r="A8" s="87" t="s">
        <v>25</v>
      </c>
      <c r="B8" s="87" t="s">
        <v>26</v>
      </c>
      <c r="C8" s="88">
        <v>597</v>
      </c>
      <c r="D8" s="88">
        <v>597</v>
      </c>
    </row>
    <row r="9" spans="1:4" ht="35.25" customHeight="1" thickBot="1">
      <c r="A9" s="87" t="s">
        <v>27</v>
      </c>
      <c r="B9" s="87" t="s">
        <v>28</v>
      </c>
      <c r="C9" s="88">
        <v>2102</v>
      </c>
      <c r="D9" s="88">
        <v>2102</v>
      </c>
    </row>
    <row r="10" spans="1:4" ht="15.75" thickBot="1">
      <c r="A10" s="87"/>
      <c r="B10" s="87" t="s">
        <v>29</v>
      </c>
      <c r="C10" s="88">
        <v>70</v>
      </c>
      <c r="D10" s="88">
        <v>70</v>
      </c>
    </row>
    <row r="11" spans="1:4" ht="15.75" thickBot="1">
      <c r="A11" s="87" t="s">
        <v>133</v>
      </c>
      <c r="B11" s="87" t="s">
        <v>31</v>
      </c>
      <c r="C11" s="88"/>
      <c r="D11" s="88"/>
    </row>
    <row r="12" spans="1:4" ht="15.75" thickBot="1">
      <c r="A12" s="86" t="s">
        <v>126</v>
      </c>
      <c r="B12" s="86" t="s">
        <v>134</v>
      </c>
      <c r="C12" s="19">
        <f>SUM(C13:C15,C19:C22)</f>
        <v>16921</v>
      </c>
      <c r="D12" s="19">
        <f>SUM(D13:D15,D19:D22)</f>
        <v>16672</v>
      </c>
    </row>
    <row r="13" spans="1:4" ht="23.25" thickBot="1">
      <c r="A13" s="87" t="s">
        <v>135</v>
      </c>
      <c r="B13" s="87" t="s">
        <v>33</v>
      </c>
      <c r="C13" s="88"/>
      <c r="D13" s="88"/>
    </row>
    <row r="14" spans="1:4" ht="15.75" thickBot="1">
      <c r="A14" s="87" t="s">
        <v>42</v>
      </c>
      <c r="B14" s="87" t="s">
        <v>41</v>
      </c>
      <c r="C14" s="88">
        <v>1</v>
      </c>
      <c r="D14" s="88">
        <v>1</v>
      </c>
    </row>
    <row r="15" spans="1:4" ht="15.75" thickBot="1">
      <c r="A15" s="87"/>
      <c r="B15" s="87" t="s">
        <v>44</v>
      </c>
      <c r="C15" s="88">
        <f>SUM(C16:C18)</f>
        <v>5209</v>
      </c>
      <c r="D15" s="88">
        <f>SUM(D16:D18)</f>
        <v>4712</v>
      </c>
    </row>
    <row r="16" spans="1:4" ht="24" customHeight="1" thickBot="1">
      <c r="A16" s="87" t="s">
        <v>136</v>
      </c>
      <c r="B16" s="87" t="s">
        <v>137</v>
      </c>
      <c r="C16" s="88">
        <f>5102+65</f>
        <v>5167</v>
      </c>
      <c r="D16" s="88">
        <f>4304+380</f>
        <v>4684</v>
      </c>
    </row>
    <row r="17" spans="1:4" ht="15.75" thickBot="1">
      <c r="A17" s="87"/>
      <c r="B17" s="87" t="s">
        <v>138</v>
      </c>
      <c r="C17" s="88"/>
      <c r="D17" s="88"/>
    </row>
    <row r="18" spans="1:4" ht="15.75" thickBot="1">
      <c r="A18" s="87" t="s">
        <v>48</v>
      </c>
      <c r="B18" s="87" t="s">
        <v>139</v>
      </c>
      <c r="C18" s="88">
        <v>42</v>
      </c>
      <c r="D18" s="88">
        <f>28</f>
        <v>28</v>
      </c>
    </row>
    <row r="19" spans="1:4" ht="46.5" customHeight="1" thickBot="1">
      <c r="A19" s="87" t="s">
        <v>50</v>
      </c>
      <c r="B19" s="87" t="s">
        <v>51</v>
      </c>
      <c r="C19" s="88"/>
      <c r="D19" s="88"/>
    </row>
    <row r="20" spans="1:4" ht="52.7" customHeight="1" thickBot="1">
      <c r="A20" s="87" t="s">
        <v>52</v>
      </c>
      <c r="B20" s="87" t="s">
        <v>53</v>
      </c>
      <c r="C20" s="88">
        <v>1514</v>
      </c>
      <c r="D20" s="88">
        <v>3014</v>
      </c>
    </row>
    <row r="21" spans="1:4" ht="15.75" thickBot="1">
      <c r="A21" s="87" t="s">
        <v>54</v>
      </c>
      <c r="B21" s="87" t="s">
        <v>55</v>
      </c>
      <c r="C21" s="88">
        <v>381</v>
      </c>
      <c r="D21" s="88">
        <v>750</v>
      </c>
    </row>
    <row r="22" spans="1:4" ht="15.75" thickBot="1">
      <c r="A22" s="87"/>
      <c r="B22" s="87" t="s">
        <v>56</v>
      </c>
      <c r="C22" s="88">
        <v>9816</v>
      </c>
      <c r="D22" s="88">
        <v>8195</v>
      </c>
    </row>
    <row r="23" spans="1:4" ht="25.5" customHeight="1" thickBot="1">
      <c r="A23" s="89"/>
      <c r="B23" s="89" t="s">
        <v>57</v>
      </c>
      <c r="C23" s="23">
        <f>C4+C12</f>
        <v>23807</v>
      </c>
      <c r="D23" s="23">
        <f>D4+D12</f>
        <v>20695</v>
      </c>
    </row>
    <row r="24" spans="1:4" ht="15.75" thickBot="1">
      <c r="A24" s="86" t="s">
        <v>126</v>
      </c>
      <c r="B24" s="86" t="s">
        <v>140</v>
      </c>
      <c r="C24" s="19">
        <f>C25+C35+C36</f>
        <v>14591</v>
      </c>
      <c r="D24" s="19">
        <f>D25+D35+D36</f>
        <v>14145</v>
      </c>
    </row>
    <row r="25" spans="1:4" ht="15.75" thickBot="1">
      <c r="A25" s="87"/>
      <c r="B25" s="87" t="s">
        <v>59</v>
      </c>
      <c r="C25" s="88">
        <f>SUM(C26:C34)</f>
        <v>14591</v>
      </c>
      <c r="D25" s="88">
        <f>SUM(D26:D34)</f>
        <v>14145</v>
      </c>
    </row>
    <row r="26" spans="1:4" ht="15.75" thickBot="1">
      <c r="A26" s="87" t="s">
        <v>141</v>
      </c>
      <c r="B26" s="87" t="s">
        <v>142</v>
      </c>
      <c r="C26" s="88">
        <v>342</v>
      </c>
      <c r="D26" s="88">
        <v>342</v>
      </c>
    </row>
    <row r="27" spans="1:4" ht="15.75" thickBot="1">
      <c r="A27" s="87"/>
      <c r="B27" s="87" t="s">
        <v>143</v>
      </c>
      <c r="C27" s="88">
        <v>1617</v>
      </c>
      <c r="D27" s="88">
        <v>1617</v>
      </c>
    </row>
    <row r="28" spans="1:4" ht="15.75" thickBot="1">
      <c r="A28" s="87" t="s">
        <v>144</v>
      </c>
      <c r="B28" s="87" t="s">
        <v>145</v>
      </c>
      <c r="C28" s="88">
        <f>68+10829</f>
        <v>10897</v>
      </c>
      <c r="D28" s="88">
        <v>10897</v>
      </c>
    </row>
    <row r="29" spans="1:4" ht="15.75" thickBot="1">
      <c r="A29" s="87" t="s">
        <v>65</v>
      </c>
      <c r="B29" s="87" t="s">
        <v>146</v>
      </c>
      <c r="C29" s="88"/>
      <c r="D29" s="88"/>
    </row>
    <row r="30" spans="1:4" ht="15.75" thickBot="1">
      <c r="A30" s="87" t="s">
        <v>67</v>
      </c>
      <c r="B30" s="87" t="s">
        <v>147</v>
      </c>
      <c r="C30" s="88">
        <v>1289</v>
      </c>
      <c r="D30" s="88"/>
    </row>
    <row r="31" spans="1:4" ht="15.75" thickBot="1">
      <c r="A31" s="87"/>
      <c r="B31" s="87" t="s">
        <v>148</v>
      </c>
      <c r="C31" s="88"/>
      <c r="D31" s="88"/>
    </row>
    <row r="32" spans="1:4" ht="15.75" thickBot="1">
      <c r="A32" s="87"/>
      <c r="B32" s="87" t="s">
        <v>149</v>
      </c>
      <c r="C32" s="88">
        <v>446</v>
      </c>
      <c r="D32" s="88">
        <v>1289</v>
      </c>
    </row>
    <row r="33" spans="1:4" ht="15.75" thickBot="1">
      <c r="A33" s="87" t="s">
        <v>71</v>
      </c>
      <c r="B33" s="87" t="s">
        <v>150</v>
      </c>
      <c r="C33" s="88"/>
      <c r="D33" s="88"/>
    </row>
    <row r="34" spans="1:4" ht="15.75" thickBot="1">
      <c r="A34" s="87"/>
      <c r="B34" s="87" t="s">
        <v>151</v>
      </c>
      <c r="C34" s="88"/>
      <c r="D34" s="88"/>
    </row>
    <row r="35" spans="1:4" ht="15.75" thickBot="1">
      <c r="A35" s="87" t="s">
        <v>74</v>
      </c>
      <c r="B35" s="87" t="s">
        <v>75</v>
      </c>
      <c r="C35" s="88"/>
      <c r="D35" s="88"/>
    </row>
    <row r="36" spans="1:4" ht="15.75" thickBot="1">
      <c r="A36" s="87" t="s">
        <v>76</v>
      </c>
      <c r="B36" s="87" t="s">
        <v>77</v>
      </c>
      <c r="C36" s="88"/>
      <c r="D36" s="88"/>
    </row>
    <row r="37" spans="1:4" ht="15.75" thickBot="1">
      <c r="A37" s="86" t="s">
        <v>126</v>
      </c>
      <c r="B37" s="86" t="s">
        <v>152</v>
      </c>
      <c r="C37" s="19">
        <f>SUM(C38:C39,C44:C48)</f>
        <v>18</v>
      </c>
      <c r="D37" s="19">
        <f>SUM(D38:D39,D44:D48)</f>
        <v>18</v>
      </c>
    </row>
    <row r="38" spans="1:4" ht="15.75" thickBot="1">
      <c r="A38" s="87" t="s">
        <v>82</v>
      </c>
      <c r="B38" s="87" t="s">
        <v>79</v>
      </c>
      <c r="C38" s="88"/>
      <c r="D38" s="88"/>
    </row>
    <row r="39" spans="1:4" ht="15.75" thickBot="1">
      <c r="A39" s="87"/>
      <c r="B39" s="87" t="s">
        <v>84</v>
      </c>
      <c r="C39" s="88">
        <f>SUM(C40:C43)</f>
        <v>18</v>
      </c>
      <c r="D39" s="88">
        <f>SUM(D40:D43)</f>
        <v>18</v>
      </c>
    </row>
    <row r="40" spans="1:4" ht="15.75" thickBot="1">
      <c r="A40" s="87" t="s">
        <v>85</v>
      </c>
      <c r="B40" s="87" t="s">
        <v>153</v>
      </c>
      <c r="C40" s="88"/>
      <c r="D40" s="88"/>
    </row>
    <row r="41" spans="1:4" ht="15.75" thickBot="1">
      <c r="A41" s="87" t="s">
        <v>87</v>
      </c>
      <c r="B41" s="87" t="s">
        <v>154</v>
      </c>
      <c r="C41" s="88"/>
      <c r="D41" s="88"/>
    </row>
    <row r="42" spans="1:4" ht="15.75" thickBot="1">
      <c r="A42" s="87" t="s">
        <v>89</v>
      </c>
      <c r="B42" s="87" t="s">
        <v>155</v>
      </c>
      <c r="C42" s="88">
        <v>18</v>
      </c>
      <c r="D42" s="88">
        <v>18</v>
      </c>
    </row>
    <row r="43" spans="1:4" ht="18" customHeight="1" thickBot="1">
      <c r="A43" s="87" t="s">
        <v>91</v>
      </c>
      <c r="B43" s="87" t="s">
        <v>156</v>
      </c>
      <c r="C43" s="88"/>
      <c r="D43" s="88"/>
    </row>
    <row r="44" spans="1:4" ht="15.75" thickBot="1">
      <c r="A44" s="87" t="s">
        <v>93</v>
      </c>
      <c r="B44" s="87" t="s">
        <v>94</v>
      </c>
      <c r="C44" s="88"/>
      <c r="D44" s="88"/>
    </row>
    <row r="45" spans="1:4" ht="15.75" thickBot="1">
      <c r="A45" s="87" t="s">
        <v>95</v>
      </c>
      <c r="B45" s="87" t="s">
        <v>96</v>
      </c>
      <c r="C45" s="88"/>
      <c r="D45" s="88"/>
    </row>
    <row r="46" spans="1:4" ht="15.75" thickBot="1">
      <c r="A46" s="87" t="s">
        <v>97</v>
      </c>
      <c r="B46" s="87" t="s">
        <v>98</v>
      </c>
      <c r="C46" s="88"/>
      <c r="D46" s="88"/>
    </row>
    <row r="47" spans="1:4" ht="15.75" thickBot="1">
      <c r="A47" s="87" t="s">
        <v>157</v>
      </c>
      <c r="B47" s="87" t="s">
        <v>100</v>
      </c>
      <c r="C47" s="88"/>
      <c r="D47" s="88"/>
    </row>
    <row r="48" spans="1:4" ht="15.75" thickBot="1">
      <c r="A48" s="87" t="s">
        <v>158</v>
      </c>
      <c r="B48" s="87" t="s">
        <v>102</v>
      </c>
      <c r="C48" s="88"/>
      <c r="D48" s="88"/>
    </row>
    <row r="49" spans="1:4" ht="15.75" thickBot="1">
      <c r="A49" s="86" t="s">
        <v>126</v>
      </c>
      <c r="B49" s="86" t="s">
        <v>159</v>
      </c>
      <c r="C49" s="19">
        <f>SUM(C50:C52,C57:C58,C61:C62)</f>
        <v>9198</v>
      </c>
      <c r="D49" s="19">
        <f>SUM(D50:D52,D57:D58,D61:D62)</f>
        <v>6532</v>
      </c>
    </row>
    <row r="50" spans="1:4" ht="15.75" thickBot="1">
      <c r="A50" s="87" t="s">
        <v>104</v>
      </c>
      <c r="B50" s="87" t="s">
        <v>105</v>
      </c>
      <c r="C50" s="88"/>
      <c r="D50" s="88"/>
    </row>
    <row r="51" spans="1:4" ht="15.75" thickBot="1">
      <c r="A51" s="87" t="s">
        <v>107</v>
      </c>
      <c r="B51" s="87" t="s">
        <v>106</v>
      </c>
      <c r="C51" s="88">
        <v>299</v>
      </c>
      <c r="D51" s="88">
        <v>299</v>
      </c>
    </row>
    <row r="52" spans="1:4" ht="15.75" thickBot="1">
      <c r="A52" s="87"/>
      <c r="B52" s="87" t="s">
        <v>108</v>
      </c>
      <c r="C52" s="88">
        <f>SUM(C53:C56)</f>
        <v>27</v>
      </c>
      <c r="D52" s="88">
        <f>SUM(D53:D56)</f>
        <v>41</v>
      </c>
    </row>
    <row r="53" spans="1:4" ht="15.75" thickBot="1">
      <c r="A53" s="87" t="s">
        <v>109</v>
      </c>
      <c r="B53" s="87" t="s">
        <v>153</v>
      </c>
      <c r="C53" s="88"/>
      <c r="D53" s="88"/>
    </row>
    <row r="54" spans="1:4" ht="15.75" thickBot="1">
      <c r="A54" s="87" t="s">
        <v>110</v>
      </c>
      <c r="B54" s="87" t="s">
        <v>154</v>
      </c>
      <c r="C54" s="88"/>
      <c r="D54" s="88"/>
    </row>
    <row r="55" spans="1:4" ht="15.75" thickBot="1">
      <c r="A55" s="87" t="s">
        <v>111</v>
      </c>
      <c r="B55" s="87" t="s">
        <v>155</v>
      </c>
      <c r="C55" s="88">
        <v>27</v>
      </c>
      <c r="D55" s="88">
        <v>41</v>
      </c>
    </row>
    <row r="56" spans="1:4" ht="42" customHeight="1" thickBot="1">
      <c r="A56" s="87" t="s">
        <v>112</v>
      </c>
      <c r="B56" s="87" t="s">
        <v>160</v>
      </c>
      <c r="C56" s="88"/>
      <c r="D56" s="88"/>
    </row>
    <row r="57" spans="1:4" ht="31.5" customHeight="1" thickBot="1">
      <c r="A57" s="87" t="s">
        <v>114</v>
      </c>
      <c r="B57" s="87" t="s">
        <v>115</v>
      </c>
      <c r="C57" s="88"/>
      <c r="D57" s="88"/>
    </row>
    <row r="58" spans="1:4" ht="15.75" thickBot="1">
      <c r="A58" s="87"/>
      <c r="B58" s="87" t="s">
        <v>116</v>
      </c>
      <c r="C58" s="88">
        <f>SUM(C59:C60)</f>
        <v>6346</v>
      </c>
      <c r="D58" s="88">
        <f>SUM(D59:D60)</f>
        <v>3745</v>
      </c>
    </row>
    <row r="59" spans="1:4" ht="15.75" thickBot="1">
      <c r="A59" s="87" t="s">
        <v>117</v>
      </c>
      <c r="B59" s="87" t="s">
        <v>161</v>
      </c>
      <c r="C59" s="88">
        <f>4335+547</f>
        <v>4882</v>
      </c>
      <c r="D59" s="88">
        <f>1109+691</f>
        <v>1800</v>
      </c>
    </row>
    <row r="60" spans="1:4" ht="15.75" thickBot="1">
      <c r="A60" s="87" t="s">
        <v>119</v>
      </c>
      <c r="B60" s="87" t="s">
        <v>162</v>
      </c>
      <c r="C60" s="88">
        <f>462+410+592</f>
        <v>1464</v>
      </c>
      <c r="D60" s="88">
        <f>369+40+1536</f>
        <v>1945</v>
      </c>
    </row>
    <row r="61" spans="1:4" ht="15.75" thickBot="1">
      <c r="A61" s="87" t="s">
        <v>121</v>
      </c>
      <c r="B61" s="87" t="s">
        <v>122</v>
      </c>
      <c r="C61" s="88">
        <v>2526</v>
      </c>
      <c r="D61" s="88">
        <v>2447</v>
      </c>
    </row>
    <row r="62" spans="1:4" ht="15.75" thickBot="1">
      <c r="A62" s="87" t="s">
        <v>163</v>
      </c>
      <c r="B62" s="87" t="s">
        <v>124</v>
      </c>
      <c r="C62" s="88"/>
      <c r="D62" s="88"/>
    </row>
    <row r="63" spans="1:4" ht="23.25" customHeight="1" thickBot="1">
      <c r="A63" s="89"/>
      <c r="B63" s="89" t="s">
        <v>125</v>
      </c>
      <c r="C63" s="23">
        <f>C24+C37+C49</f>
        <v>23807</v>
      </c>
      <c r="D63" s="23">
        <f>D24+D37+D49</f>
        <v>20695</v>
      </c>
    </row>
    <row r="66" spans="1:1">
      <c r="A66" s="24" t="s">
        <v>164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workbookViewId="0">
      <selection sqref="A1:D1"/>
    </sheetView>
  </sheetViews>
  <sheetFormatPr baseColWidth="10" defaultColWidth="8.85546875" defaultRowHeight="15"/>
  <cols>
    <col min="1" max="1" width="40.5703125" customWidth="1" collapsed="1"/>
    <col min="2" max="2" width="85.5703125" customWidth="1" collapsed="1"/>
    <col min="3" max="4" width="16.5703125" customWidth="1" collapsed="1"/>
  </cols>
  <sheetData>
    <row r="1" spans="1:4" s="1" customFormat="1" ht="39.75" customHeight="1" thickBot="1">
      <c r="A1" s="106" t="s">
        <v>0</v>
      </c>
      <c r="B1" s="107"/>
      <c r="C1" s="107"/>
      <c r="D1" s="108"/>
    </row>
    <row r="2" spans="1:4" s="1" customFormat="1" ht="19.5" customHeight="1" thickBot="1">
      <c r="A2" s="109"/>
      <c r="B2" s="110"/>
      <c r="C2" s="110"/>
      <c r="D2" s="111"/>
    </row>
    <row r="3" spans="1:4" s="1" customFormat="1" ht="19.5" customHeight="1" thickBot="1">
      <c r="A3" s="112"/>
      <c r="B3" s="113"/>
      <c r="C3" s="113"/>
      <c r="D3" s="113"/>
    </row>
    <row r="4" spans="1:4" ht="19.5" customHeight="1" thickBot="1">
      <c r="A4" s="114" t="s">
        <v>1</v>
      </c>
      <c r="B4" s="114"/>
      <c r="C4" s="114"/>
      <c r="D4" s="114"/>
    </row>
    <row r="5" spans="1:4" ht="15.75" thickBot="1">
      <c r="A5" s="2" t="s">
        <v>2</v>
      </c>
      <c r="B5" s="2" t="s">
        <v>3</v>
      </c>
      <c r="C5" s="2" t="s">
        <v>2</v>
      </c>
      <c r="D5" s="2" t="s">
        <v>2</v>
      </c>
    </row>
    <row r="6" spans="1:4" ht="15.75" thickBot="1">
      <c r="A6" s="2" t="s">
        <v>2</v>
      </c>
      <c r="B6" s="2" t="s">
        <v>4</v>
      </c>
      <c r="C6" s="2" t="s">
        <v>5</v>
      </c>
      <c r="D6" s="2" t="s">
        <v>6</v>
      </c>
    </row>
    <row r="7" spans="1:4">
      <c r="A7" s="3"/>
      <c r="B7" s="3" t="s">
        <v>7</v>
      </c>
      <c r="C7" s="4">
        <f>ROUND(C8+C13+C17+C20+C21+C22+C23,2)</f>
        <v>163211</v>
      </c>
      <c r="D7" s="4">
        <f>ROUND(D8+D13+D17+D20+D21+D22+D23,2)</f>
        <v>169954</v>
      </c>
    </row>
    <row r="8" spans="1:4">
      <c r="A8" s="5"/>
      <c r="B8" s="5" t="s">
        <v>8</v>
      </c>
      <c r="C8" s="6">
        <f>SUM(C9:C12)</f>
        <v>80422</v>
      </c>
      <c r="D8" s="6">
        <f>SUM(D9:D12)</f>
        <v>85593</v>
      </c>
    </row>
    <row r="9" spans="1:4">
      <c r="A9" s="5" t="s">
        <v>9</v>
      </c>
      <c r="B9" s="5" t="s">
        <v>10</v>
      </c>
      <c r="C9" s="7"/>
      <c r="D9" s="7"/>
    </row>
    <row r="10" spans="1:4">
      <c r="A10" s="5" t="s">
        <v>11</v>
      </c>
      <c r="B10" s="5" t="s">
        <v>12</v>
      </c>
      <c r="C10" s="7">
        <v>49137</v>
      </c>
      <c r="D10" s="7">
        <v>53280</v>
      </c>
    </row>
    <row r="11" spans="1:4">
      <c r="A11" s="5"/>
      <c r="B11" s="5" t="s">
        <v>13</v>
      </c>
      <c r="C11" s="7"/>
      <c r="D11" s="7"/>
    </row>
    <row r="12" spans="1:4" ht="22.5">
      <c r="A12" s="5" t="s">
        <v>14</v>
      </c>
      <c r="B12" s="5" t="s">
        <v>15</v>
      </c>
      <c r="C12" s="7">
        <v>31285</v>
      </c>
      <c r="D12" s="7">
        <v>32313</v>
      </c>
    </row>
    <row r="13" spans="1:4">
      <c r="A13" s="5"/>
      <c r="B13" s="5" t="s">
        <v>16</v>
      </c>
      <c r="C13" s="6">
        <f>SUM(C14:C16)</f>
        <v>82789</v>
      </c>
      <c r="D13" s="6">
        <f>SUM(D14:D16)</f>
        <v>84293</v>
      </c>
    </row>
    <row r="14" spans="1:4">
      <c r="A14" s="5" t="s">
        <v>17</v>
      </c>
      <c r="B14" s="5" t="s">
        <v>18</v>
      </c>
      <c r="C14" s="7"/>
      <c r="D14" s="7"/>
    </row>
    <row r="15" spans="1:4">
      <c r="A15" s="5"/>
      <c r="B15" s="5" t="s">
        <v>13</v>
      </c>
      <c r="C15" s="7"/>
      <c r="D15" s="7"/>
    </row>
    <row r="16" spans="1:4" ht="45">
      <c r="A16" s="5" t="s">
        <v>19</v>
      </c>
      <c r="B16" s="5" t="s">
        <v>20</v>
      </c>
      <c r="C16" s="7">
        <v>82789</v>
      </c>
      <c r="D16" s="7">
        <v>84293</v>
      </c>
    </row>
    <row r="17" spans="1:4">
      <c r="A17" s="5"/>
      <c r="B17" s="5" t="s">
        <v>21</v>
      </c>
      <c r="C17" s="6">
        <f>SUM(C18:C19)</f>
        <v>0</v>
      </c>
      <c r="D17" s="6">
        <f>SUM(D18:D19)</f>
        <v>0</v>
      </c>
    </row>
    <row r="18" spans="1:4">
      <c r="A18" s="5" t="s">
        <v>22</v>
      </c>
      <c r="B18" s="5" t="s">
        <v>18</v>
      </c>
      <c r="C18" s="7"/>
      <c r="D18" s="7"/>
    </row>
    <row r="19" spans="1:4">
      <c r="A19" s="5" t="s">
        <v>23</v>
      </c>
      <c r="B19" s="5" t="s">
        <v>24</v>
      </c>
      <c r="C19" s="7"/>
      <c r="D19" s="7"/>
    </row>
    <row r="20" spans="1:4" ht="33.75">
      <c r="A20" s="5" t="s">
        <v>25</v>
      </c>
      <c r="B20" s="5" t="s">
        <v>26</v>
      </c>
      <c r="C20" s="7"/>
      <c r="D20" s="7"/>
    </row>
    <row r="21" spans="1:4" ht="33.75">
      <c r="A21" s="5" t="s">
        <v>27</v>
      </c>
      <c r="B21" s="5" t="s">
        <v>28</v>
      </c>
      <c r="C21" s="7"/>
      <c r="D21" s="7">
        <v>68</v>
      </c>
    </row>
    <row r="22" spans="1:4">
      <c r="A22" s="5"/>
      <c r="B22" s="5" t="s">
        <v>29</v>
      </c>
      <c r="C22" s="7"/>
      <c r="D22" s="7"/>
    </row>
    <row r="23" spans="1:4">
      <c r="A23" s="5" t="s">
        <v>30</v>
      </c>
      <c r="B23" s="5" t="s">
        <v>31</v>
      </c>
      <c r="C23" s="7"/>
      <c r="D23" s="7"/>
    </row>
    <row r="24" spans="1:4">
      <c r="A24" s="3"/>
      <c r="B24" s="3" t="s">
        <v>32</v>
      </c>
      <c r="C24" s="4">
        <f>ROUND(C25+C31+C34+C38+C39+C40+C41,2)</f>
        <v>218812</v>
      </c>
      <c r="D24" s="4">
        <f>ROUND(D25+D31+D34+D38+D39+D40+D41,2)</f>
        <v>183342</v>
      </c>
    </row>
    <row r="25" spans="1:4">
      <c r="A25" s="5"/>
      <c r="B25" s="5" t="s">
        <v>33</v>
      </c>
      <c r="C25" s="6">
        <f>SUM(C26:C30)</f>
        <v>0</v>
      </c>
      <c r="D25" s="6">
        <f>SUM(D26:D30)</f>
        <v>0</v>
      </c>
    </row>
    <row r="26" spans="1:4">
      <c r="A26" s="5"/>
      <c r="B26" s="5" t="s">
        <v>34</v>
      </c>
      <c r="C26" s="7"/>
      <c r="D26" s="7"/>
    </row>
    <row r="27" spans="1:4">
      <c r="A27" s="5" t="s">
        <v>35</v>
      </c>
      <c r="B27" s="5" t="s">
        <v>18</v>
      </c>
      <c r="C27" s="7"/>
      <c r="D27" s="7"/>
    </row>
    <row r="28" spans="1:4">
      <c r="A28" s="5" t="s">
        <v>35</v>
      </c>
      <c r="B28" s="5" t="s">
        <v>36</v>
      </c>
      <c r="C28" s="7"/>
      <c r="D28" s="7"/>
    </row>
    <row r="29" spans="1:4">
      <c r="A29" s="5" t="s">
        <v>37</v>
      </c>
      <c r="B29" s="5" t="s">
        <v>38</v>
      </c>
      <c r="C29" s="7"/>
      <c r="D29" s="7"/>
    </row>
    <row r="30" spans="1:4">
      <c r="A30" s="5" t="s">
        <v>39</v>
      </c>
      <c r="B30" s="5" t="s">
        <v>40</v>
      </c>
      <c r="C30" s="7"/>
      <c r="D30" s="7"/>
    </row>
    <row r="31" spans="1:4">
      <c r="A31" s="5"/>
      <c r="B31" s="5" t="s">
        <v>41</v>
      </c>
      <c r="C31" s="6">
        <f>SUM(C32:C33)</f>
        <v>129</v>
      </c>
      <c r="D31" s="6">
        <f>SUM(D32:D33)</f>
        <v>134</v>
      </c>
    </row>
    <row r="32" spans="1:4">
      <c r="A32" s="5" t="s">
        <v>42</v>
      </c>
      <c r="B32" s="5" t="s">
        <v>43</v>
      </c>
      <c r="C32" s="7">
        <v>129</v>
      </c>
      <c r="D32" s="7">
        <v>134</v>
      </c>
    </row>
    <row r="33" spans="1:4">
      <c r="A33" s="5"/>
      <c r="B33" s="5" t="s">
        <v>13</v>
      </c>
      <c r="C33" s="7"/>
      <c r="D33" s="7"/>
    </row>
    <row r="34" spans="1:4">
      <c r="A34" s="5"/>
      <c r="B34" s="5" t="s">
        <v>44</v>
      </c>
      <c r="C34" s="6">
        <f>SUM(C35:C37)</f>
        <v>80403</v>
      </c>
      <c r="D34" s="6">
        <f>SUM(D35:D37)</f>
        <v>63336</v>
      </c>
    </row>
    <row r="35" spans="1:4" ht="22.5">
      <c r="A35" s="5" t="s">
        <v>45</v>
      </c>
      <c r="B35" s="5" t="s">
        <v>46</v>
      </c>
      <c r="C35" s="7">
        <v>19</v>
      </c>
      <c r="D35" s="7">
        <v>18</v>
      </c>
    </row>
    <row r="36" spans="1:4">
      <c r="A36" s="5"/>
      <c r="B36" s="5" t="s">
        <v>47</v>
      </c>
      <c r="C36" s="7"/>
      <c r="D36" s="7"/>
    </row>
    <row r="37" spans="1:4">
      <c r="A37" s="5" t="s">
        <v>48</v>
      </c>
      <c r="B37" s="5" t="s">
        <v>49</v>
      </c>
      <c r="C37" s="7">
        <v>80384</v>
      </c>
      <c r="D37" s="7">
        <v>63318</v>
      </c>
    </row>
    <row r="38" spans="1:4" ht="45">
      <c r="A38" s="5" t="s">
        <v>50</v>
      </c>
      <c r="B38" s="5" t="s">
        <v>51</v>
      </c>
      <c r="C38" s="7"/>
      <c r="D38" s="7"/>
    </row>
    <row r="39" spans="1:4" ht="45">
      <c r="A39" s="5" t="s">
        <v>52</v>
      </c>
      <c r="B39" s="5" t="s">
        <v>53</v>
      </c>
      <c r="C39" s="7">
        <v>80000</v>
      </c>
      <c r="D39" s="7">
        <v>105</v>
      </c>
    </row>
    <row r="40" spans="1:4">
      <c r="A40" s="5" t="s">
        <v>54</v>
      </c>
      <c r="B40" s="5" t="s">
        <v>55</v>
      </c>
      <c r="C40" s="7">
        <v>107</v>
      </c>
      <c r="D40" s="7">
        <v>116</v>
      </c>
    </row>
    <row r="41" spans="1:4">
      <c r="A41" s="5"/>
      <c r="B41" s="5" t="s">
        <v>56</v>
      </c>
      <c r="C41" s="7">
        <v>58173</v>
      </c>
      <c r="D41" s="7">
        <v>119651</v>
      </c>
    </row>
    <row r="42" spans="1:4">
      <c r="A42" s="8"/>
      <c r="B42" s="9" t="s">
        <v>57</v>
      </c>
      <c r="C42" s="10">
        <f>ROUND(C7+C24,2)</f>
        <v>382023</v>
      </c>
      <c r="D42" s="10">
        <f>ROUND(D7+D24,2)</f>
        <v>353296</v>
      </c>
    </row>
    <row r="43" spans="1:4">
      <c r="A43" s="3"/>
      <c r="B43" s="3" t="s">
        <v>58</v>
      </c>
      <c r="C43" s="4">
        <f>ROUND(C44+C54+C55,2)</f>
        <v>355744</v>
      </c>
      <c r="D43" s="4">
        <f>ROUND(D44+D54+D55,2)</f>
        <v>325387</v>
      </c>
    </row>
    <row r="44" spans="1:4">
      <c r="A44" s="5"/>
      <c r="B44" s="5" t="s">
        <v>59</v>
      </c>
      <c r="C44" s="6">
        <f>SUM(C45:C53)</f>
        <v>346657</v>
      </c>
      <c r="D44" s="6">
        <f>SUM(D45:D53)</f>
        <v>316122</v>
      </c>
    </row>
    <row r="45" spans="1:4" ht="22.5">
      <c r="A45" s="5" t="s">
        <v>60</v>
      </c>
      <c r="B45" s="5" t="s">
        <v>61</v>
      </c>
      <c r="C45" s="7">
        <v>700</v>
      </c>
      <c r="D45" s="7">
        <v>700</v>
      </c>
    </row>
    <row r="46" spans="1:4">
      <c r="A46" s="5"/>
      <c r="B46" s="5" t="s">
        <v>62</v>
      </c>
      <c r="C46" s="7"/>
      <c r="D46" s="7"/>
    </row>
    <row r="47" spans="1:4" ht="22.5">
      <c r="A47" s="5" t="s">
        <v>63</v>
      </c>
      <c r="B47" s="5" t="s">
        <v>64</v>
      </c>
      <c r="C47" s="7"/>
      <c r="D47" s="7"/>
    </row>
    <row r="48" spans="1:4">
      <c r="A48" s="5" t="s">
        <v>65</v>
      </c>
      <c r="B48" s="5" t="s">
        <v>66</v>
      </c>
      <c r="C48" s="7"/>
      <c r="D48" s="7"/>
    </row>
    <row r="49" spans="1:4">
      <c r="A49" s="5" t="s">
        <v>67</v>
      </c>
      <c r="B49" s="5" t="s">
        <v>68</v>
      </c>
      <c r="C49" s="7">
        <f>+D49+D51</f>
        <v>-487927</v>
      </c>
      <c r="D49" s="7">
        <v>-227165</v>
      </c>
    </row>
    <row r="50" spans="1:4">
      <c r="A50" s="5"/>
      <c r="B50" s="5" t="s">
        <v>69</v>
      </c>
      <c r="C50" s="7">
        <v>883406</v>
      </c>
      <c r="D50" s="7">
        <v>803349</v>
      </c>
    </row>
    <row r="51" spans="1:4">
      <c r="A51" s="5"/>
      <c r="B51" s="5" t="s">
        <v>70</v>
      </c>
      <c r="C51" s="7">
        <v>-49522</v>
      </c>
      <c r="D51" s="7">
        <v>-260762</v>
      </c>
    </row>
    <row r="52" spans="1:4">
      <c r="A52" s="5" t="s">
        <v>71</v>
      </c>
      <c r="B52" s="5" t="s">
        <v>72</v>
      </c>
      <c r="C52" s="7"/>
      <c r="D52" s="7"/>
    </row>
    <row r="53" spans="1:4">
      <c r="A53" s="5"/>
      <c r="B53" s="5" t="s">
        <v>73</v>
      </c>
      <c r="C53" s="7"/>
      <c r="D53" s="7"/>
    </row>
    <row r="54" spans="1:4">
      <c r="A54" s="5" t="s">
        <v>74</v>
      </c>
      <c r="B54" s="5" t="s">
        <v>75</v>
      </c>
      <c r="C54" s="7"/>
      <c r="D54" s="7"/>
    </row>
    <row r="55" spans="1:4">
      <c r="A55" s="5" t="s">
        <v>76</v>
      </c>
      <c r="B55" s="5" t="s">
        <v>77</v>
      </c>
      <c r="C55" s="7">
        <v>9087</v>
      </c>
      <c r="D55" s="7">
        <v>9265</v>
      </c>
    </row>
    <row r="56" spans="1:4">
      <c r="A56" s="3"/>
      <c r="B56" s="3" t="s">
        <v>78</v>
      </c>
      <c r="C56" s="4">
        <f>ROUND(C57+C61+C66+C67+C68+C69+C70,2)</f>
        <v>0</v>
      </c>
      <c r="D56" s="4">
        <f>ROUND(D57+D61+D66+D67+D68+D69+D70,2)</f>
        <v>0</v>
      </c>
    </row>
    <row r="57" spans="1:4">
      <c r="A57" s="5"/>
      <c r="B57" s="5" t="s">
        <v>79</v>
      </c>
      <c r="C57" s="6">
        <f>SUM(C58:C60)</f>
        <v>0</v>
      </c>
      <c r="D57" s="6">
        <f>SUM(D58:D60)</f>
        <v>0</v>
      </c>
    </row>
    <row r="58" spans="1:4">
      <c r="A58" s="5"/>
      <c r="B58" s="5" t="s">
        <v>80</v>
      </c>
      <c r="C58" s="7"/>
      <c r="D58" s="7"/>
    </row>
    <row r="59" spans="1:4">
      <c r="A59" s="5"/>
      <c r="B59" s="5" t="s">
        <v>81</v>
      </c>
      <c r="C59" s="7"/>
      <c r="D59" s="7"/>
    </row>
    <row r="60" spans="1:4">
      <c r="A60" s="5" t="s">
        <v>82</v>
      </c>
      <c r="B60" s="5" t="s">
        <v>83</v>
      </c>
      <c r="C60" s="7"/>
      <c r="D60" s="7"/>
    </row>
    <row r="61" spans="1:4">
      <c r="A61" s="5"/>
      <c r="B61" s="5" t="s">
        <v>84</v>
      </c>
      <c r="C61" s="6">
        <f>SUM(C62:C65)</f>
        <v>0</v>
      </c>
      <c r="D61" s="6">
        <f>SUM(D62:D65)</f>
        <v>0</v>
      </c>
    </row>
    <row r="62" spans="1:4">
      <c r="A62" s="5" t="s">
        <v>85</v>
      </c>
      <c r="B62" s="5" t="s">
        <v>86</v>
      </c>
      <c r="C62" s="7"/>
      <c r="D62" s="7"/>
    </row>
    <row r="63" spans="1:4">
      <c r="A63" s="5" t="s">
        <v>87</v>
      </c>
      <c r="B63" s="5" t="s">
        <v>88</v>
      </c>
      <c r="C63" s="7"/>
      <c r="D63" s="7"/>
    </row>
    <row r="64" spans="1:4">
      <c r="A64" s="5" t="s">
        <v>89</v>
      </c>
      <c r="B64" s="5" t="s">
        <v>90</v>
      </c>
      <c r="C64" s="7"/>
      <c r="D64" s="7"/>
    </row>
    <row r="65" spans="1:4" ht="22.5">
      <c r="A65" s="5" t="s">
        <v>91</v>
      </c>
      <c r="B65" s="5" t="s">
        <v>92</v>
      </c>
      <c r="C65" s="7"/>
      <c r="D65" s="7"/>
    </row>
    <row r="66" spans="1:4" ht="22.5">
      <c r="A66" s="5" t="s">
        <v>93</v>
      </c>
      <c r="B66" s="5" t="s">
        <v>94</v>
      </c>
      <c r="C66" s="7"/>
      <c r="D66" s="7"/>
    </row>
    <row r="67" spans="1:4">
      <c r="A67" s="5" t="s">
        <v>95</v>
      </c>
      <c r="B67" s="5" t="s">
        <v>96</v>
      </c>
      <c r="C67" s="7"/>
      <c r="D67" s="7"/>
    </row>
    <row r="68" spans="1:4">
      <c r="A68" s="5" t="s">
        <v>97</v>
      </c>
      <c r="B68" s="5" t="s">
        <v>98</v>
      </c>
      <c r="C68" s="7"/>
      <c r="D68" s="7"/>
    </row>
    <row r="69" spans="1:4">
      <c r="A69" s="5" t="s">
        <v>99</v>
      </c>
      <c r="B69" s="5" t="s">
        <v>100</v>
      </c>
      <c r="C69" s="7"/>
      <c r="D69" s="7"/>
    </row>
    <row r="70" spans="1:4">
      <c r="A70" s="5" t="s">
        <v>101</v>
      </c>
      <c r="B70" s="5" t="s">
        <v>102</v>
      </c>
      <c r="C70" s="7"/>
      <c r="D70" s="7"/>
    </row>
    <row r="71" spans="1:4">
      <c r="A71" s="3"/>
      <c r="B71" s="3" t="s">
        <v>103</v>
      </c>
      <c r="C71" s="4">
        <f>ROUND(C72+C73+C77+C82+C83+C86+C87,2)</f>
        <v>26279</v>
      </c>
      <c r="D71" s="4">
        <f>ROUND(D72+D73+D77+D82+D83+D86+D87,2)</f>
        <v>27909</v>
      </c>
    </row>
    <row r="72" spans="1:4">
      <c r="A72" s="5" t="s">
        <v>104</v>
      </c>
      <c r="B72" s="5" t="s">
        <v>105</v>
      </c>
      <c r="C72" s="7"/>
      <c r="D72" s="7"/>
    </row>
    <row r="73" spans="1:4">
      <c r="A73" s="5"/>
      <c r="B73" s="5" t="s">
        <v>106</v>
      </c>
      <c r="C73" s="6">
        <f>SUM(C74:C76)</f>
        <v>548</v>
      </c>
      <c r="D73" s="6">
        <f>SUM(D74:D76)</f>
        <v>548</v>
      </c>
    </row>
    <row r="74" spans="1:4">
      <c r="A74" s="5"/>
      <c r="B74" s="5" t="s">
        <v>80</v>
      </c>
      <c r="C74" s="7">
        <v>548</v>
      </c>
      <c r="D74" s="7">
        <v>548</v>
      </c>
    </row>
    <row r="75" spans="1:4">
      <c r="A75" s="5"/>
      <c r="B75" s="5" t="s">
        <v>81</v>
      </c>
      <c r="C75" s="7"/>
      <c r="D75" s="7"/>
    </row>
    <row r="76" spans="1:4">
      <c r="A76" s="5" t="s">
        <v>107</v>
      </c>
      <c r="B76" s="5" t="s">
        <v>83</v>
      </c>
      <c r="C76" s="7"/>
      <c r="D76" s="7"/>
    </row>
    <row r="77" spans="1:4">
      <c r="A77" s="5"/>
      <c r="B77" s="5" t="s">
        <v>108</v>
      </c>
      <c r="C77" s="6">
        <f>SUM(C78:C81)</f>
        <v>0</v>
      </c>
      <c r="D77" s="6">
        <f>SUM(D78:D81)</f>
        <v>0</v>
      </c>
    </row>
    <row r="78" spans="1:4">
      <c r="A78" s="5" t="s">
        <v>109</v>
      </c>
      <c r="B78" s="5" t="s">
        <v>86</v>
      </c>
      <c r="C78" s="7"/>
      <c r="D78" s="7"/>
    </row>
    <row r="79" spans="1:4">
      <c r="A79" s="5" t="s">
        <v>110</v>
      </c>
      <c r="B79" s="5" t="s">
        <v>88</v>
      </c>
      <c r="C79" s="7"/>
      <c r="D79" s="7"/>
    </row>
    <row r="80" spans="1:4">
      <c r="A80" s="5" t="s">
        <v>111</v>
      </c>
      <c r="B80" s="5" t="s">
        <v>90</v>
      </c>
      <c r="C80" s="7"/>
      <c r="D80" s="7"/>
    </row>
    <row r="81" spans="1:4" ht="45">
      <c r="A81" s="5" t="s">
        <v>112</v>
      </c>
      <c r="B81" s="5" t="s">
        <v>113</v>
      </c>
      <c r="C81" s="7"/>
      <c r="D81" s="7"/>
    </row>
    <row r="82" spans="1:4" ht="22.5">
      <c r="A82" s="5" t="s">
        <v>114</v>
      </c>
      <c r="B82" s="5" t="s">
        <v>115</v>
      </c>
      <c r="C82" s="7"/>
      <c r="D82" s="7"/>
    </row>
    <row r="83" spans="1:4">
      <c r="A83" s="5"/>
      <c r="B83" s="5" t="s">
        <v>116</v>
      </c>
      <c r="C83" s="6">
        <f>SUM(C84:C85)</f>
        <v>25731</v>
      </c>
      <c r="D83" s="6">
        <f>SUM(D84:D85)</f>
        <v>27361</v>
      </c>
    </row>
    <row r="84" spans="1:4">
      <c r="A84" s="5" t="s">
        <v>117</v>
      </c>
      <c r="B84" s="5" t="s">
        <v>118</v>
      </c>
      <c r="C84" s="7">
        <v>20718</v>
      </c>
      <c r="D84" s="7">
        <v>24029</v>
      </c>
    </row>
    <row r="85" spans="1:4">
      <c r="A85" s="5" t="s">
        <v>119</v>
      </c>
      <c r="B85" s="5" t="s">
        <v>120</v>
      </c>
      <c r="C85" s="7">
        <v>5013</v>
      </c>
      <c r="D85" s="7">
        <v>3332</v>
      </c>
    </row>
    <row r="86" spans="1:4">
      <c r="A86" s="5" t="s">
        <v>121</v>
      </c>
      <c r="B86" s="5" t="s">
        <v>122</v>
      </c>
      <c r="C86" s="7"/>
      <c r="D86" s="7"/>
    </row>
    <row r="87" spans="1:4">
      <c r="A87" s="11" t="s">
        <v>123</v>
      </c>
      <c r="B87" s="11" t="s">
        <v>124</v>
      </c>
      <c r="C87" s="7"/>
      <c r="D87" s="7"/>
    </row>
    <row r="88" spans="1:4">
      <c r="A88" s="12"/>
      <c r="B88" s="13" t="s">
        <v>125</v>
      </c>
      <c r="C88" s="14">
        <f>ROUND(C71+C56+C43,2)</f>
        <v>382023</v>
      </c>
      <c r="D88" s="14">
        <f>ROUND(D71+D56+D43,2)</f>
        <v>353296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>
      <c r="A1" s="115" t="s">
        <v>1</v>
      </c>
      <c r="B1" s="115"/>
      <c r="C1" s="115"/>
      <c r="D1" s="115"/>
    </row>
    <row r="2" spans="1:4" ht="20.25" thickBot="1">
      <c r="A2" s="15" t="s">
        <v>126</v>
      </c>
      <c r="B2" s="16" t="s">
        <v>127</v>
      </c>
      <c r="C2" s="17">
        <v>45382</v>
      </c>
      <c r="D2" s="17">
        <v>45291</v>
      </c>
    </row>
    <row r="3" spans="1:4" ht="15.75" thickBot="1">
      <c r="A3" s="15" t="s">
        <v>126</v>
      </c>
      <c r="B3" s="15" t="s">
        <v>128</v>
      </c>
      <c r="C3" s="15" t="s">
        <v>5</v>
      </c>
      <c r="D3" s="15" t="s">
        <v>6</v>
      </c>
    </row>
    <row r="4" spans="1:4" ht="18.75" customHeight="1" thickBot="1">
      <c r="A4" s="18" t="s">
        <v>126</v>
      </c>
      <c r="B4" s="18" t="s">
        <v>129</v>
      </c>
      <c r="C4" s="19">
        <f>SUM(C5:C11)</f>
        <v>3633</v>
      </c>
      <c r="D4" s="19">
        <f>SUM(D5:D11)</f>
        <v>3664</v>
      </c>
    </row>
    <row r="5" spans="1:4" ht="34.5" thickBot="1">
      <c r="A5" s="20" t="s">
        <v>130</v>
      </c>
      <c r="B5" s="20" t="s">
        <v>8</v>
      </c>
      <c r="C5" s="21">
        <v>2885</v>
      </c>
      <c r="D5" s="21">
        <v>2887</v>
      </c>
    </row>
    <row r="6" spans="1:4" ht="45.75" thickBot="1">
      <c r="A6" s="20" t="s">
        <v>131</v>
      </c>
      <c r="B6" s="20" t="s">
        <v>16</v>
      </c>
      <c r="C6" s="21">
        <v>748</v>
      </c>
      <c r="D6" s="21">
        <v>777</v>
      </c>
    </row>
    <row r="7" spans="1:4" ht="15.75" thickBot="1">
      <c r="A7" s="20" t="s">
        <v>132</v>
      </c>
      <c r="B7" s="20" t="s">
        <v>21</v>
      </c>
      <c r="C7" s="21"/>
      <c r="D7" s="21"/>
    </row>
    <row r="8" spans="1:4" ht="29.25" customHeight="1" thickBot="1">
      <c r="A8" s="20" t="s">
        <v>25</v>
      </c>
      <c r="B8" s="20" t="s">
        <v>26</v>
      </c>
      <c r="C8" s="21"/>
      <c r="D8" s="21"/>
    </row>
    <row r="9" spans="1:4" ht="35.25" customHeight="1" thickBot="1">
      <c r="A9" s="20" t="s">
        <v>27</v>
      </c>
      <c r="B9" s="20" t="s">
        <v>28</v>
      </c>
      <c r="C9" s="21"/>
      <c r="D9" s="21"/>
    </row>
    <row r="10" spans="1:4" ht="15.75" thickBot="1">
      <c r="A10" s="20"/>
      <c r="B10" s="20" t="s">
        <v>29</v>
      </c>
      <c r="C10" s="21"/>
      <c r="D10" s="21"/>
    </row>
    <row r="11" spans="1:4" ht="15.75" thickBot="1">
      <c r="A11" s="20" t="s">
        <v>133</v>
      </c>
      <c r="B11" s="20" t="s">
        <v>31</v>
      </c>
      <c r="C11" s="21"/>
      <c r="D11" s="21"/>
    </row>
    <row r="12" spans="1:4" ht="15.75" thickBot="1">
      <c r="A12" s="18" t="s">
        <v>126</v>
      </c>
      <c r="B12" s="18" t="s">
        <v>134</v>
      </c>
      <c r="C12" s="19">
        <f>SUM(C13:C15,C19:C22)</f>
        <v>57</v>
      </c>
      <c r="D12" s="19">
        <f>SUM(D13:D15,D19:D22)</f>
        <v>68</v>
      </c>
    </row>
    <row r="13" spans="1:4" ht="23.25" thickBot="1">
      <c r="A13" s="20" t="s">
        <v>135</v>
      </c>
      <c r="B13" s="20" t="s">
        <v>33</v>
      </c>
      <c r="C13" s="21"/>
      <c r="D13" s="21"/>
    </row>
    <row r="14" spans="1:4" ht="15.75" thickBot="1">
      <c r="A14" s="20" t="s">
        <v>42</v>
      </c>
      <c r="B14" s="20" t="s">
        <v>41</v>
      </c>
      <c r="C14" s="21"/>
      <c r="D14" s="21"/>
    </row>
    <row r="15" spans="1:4" ht="15.75" thickBot="1">
      <c r="A15" s="20"/>
      <c r="B15" s="20" t="s">
        <v>44</v>
      </c>
      <c r="C15" s="21">
        <f>SUM(C16:C18)</f>
        <v>9</v>
      </c>
      <c r="D15" s="21">
        <f>SUM(D16:D18)</f>
        <v>9</v>
      </c>
    </row>
    <row r="16" spans="1:4" ht="24" customHeight="1" thickBot="1">
      <c r="A16" s="20" t="s">
        <v>136</v>
      </c>
      <c r="B16" s="20" t="s">
        <v>137</v>
      </c>
      <c r="C16" s="21">
        <v>9</v>
      </c>
      <c r="D16" s="21">
        <v>9</v>
      </c>
    </row>
    <row r="17" spans="1:4" ht="15.75" thickBot="1">
      <c r="A17" s="20"/>
      <c r="B17" s="20" t="s">
        <v>138</v>
      </c>
      <c r="C17" s="21"/>
      <c r="D17" s="21"/>
    </row>
    <row r="18" spans="1:4" ht="15.75" thickBot="1">
      <c r="A18" s="20" t="s">
        <v>48</v>
      </c>
      <c r="B18" s="20" t="s">
        <v>139</v>
      </c>
      <c r="C18" s="21"/>
      <c r="D18" s="21"/>
    </row>
    <row r="19" spans="1:4" ht="46.5" customHeight="1" thickBot="1">
      <c r="A19" s="20" t="s">
        <v>50</v>
      </c>
      <c r="B19" s="20" t="s">
        <v>51</v>
      </c>
      <c r="C19" s="21"/>
      <c r="D19" s="21"/>
    </row>
    <row r="20" spans="1:4" ht="52.5" customHeight="1" thickBot="1">
      <c r="A20" s="20" t="s">
        <v>52</v>
      </c>
      <c r="B20" s="20" t="s">
        <v>53</v>
      </c>
      <c r="C20" s="21"/>
      <c r="D20" s="21"/>
    </row>
    <row r="21" spans="1:4" ht="15.75" thickBot="1">
      <c r="A21" s="20" t="s">
        <v>54</v>
      </c>
      <c r="B21" s="20" t="s">
        <v>55</v>
      </c>
      <c r="C21" s="21"/>
      <c r="D21" s="21">
        <v>1</v>
      </c>
    </row>
    <row r="22" spans="1:4" ht="15.75" thickBot="1">
      <c r="A22" s="20"/>
      <c r="B22" s="20" t="s">
        <v>56</v>
      </c>
      <c r="C22" s="21">
        <v>48</v>
      </c>
      <c r="D22" s="21">
        <v>58</v>
      </c>
    </row>
    <row r="23" spans="1:4" ht="25.5" customHeight="1" thickBot="1">
      <c r="A23" s="22"/>
      <c r="B23" s="22" t="s">
        <v>57</v>
      </c>
      <c r="C23" s="23">
        <f>C4+C12</f>
        <v>3690</v>
      </c>
      <c r="D23" s="23">
        <f>D4+D12</f>
        <v>3732</v>
      </c>
    </row>
    <row r="24" spans="1:4" ht="15.75" thickBot="1">
      <c r="A24" s="18" t="s">
        <v>126</v>
      </c>
      <c r="B24" s="18" t="s">
        <v>140</v>
      </c>
      <c r="C24" s="19">
        <f>C25+C35+C36</f>
        <v>3430</v>
      </c>
      <c r="D24" s="19">
        <f>D25+D35+D36</f>
        <v>3470</v>
      </c>
    </row>
    <row r="25" spans="1:4" ht="15.75" thickBot="1">
      <c r="A25" s="20"/>
      <c r="B25" s="20" t="s">
        <v>59</v>
      </c>
      <c r="C25" s="21">
        <f>SUM(C26:C34)</f>
        <v>3354</v>
      </c>
      <c r="D25" s="21">
        <f>SUM(D26:D34)</f>
        <v>3389</v>
      </c>
    </row>
    <row r="26" spans="1:4" ht="15.75" thickBot="1">
      <c r="A26" s="20" t="s">
        <v>141</v>
      </c>
      <c r="B26" s="20" t="s">
        <v>142</v>
      </c>
      <c r="C26" s="21">
        <v>150</v>
      </c>
      <c r="D26" s="21">
        <v>150</v>
      </c>
    </row>
    <row r="27" spans="1:4" ht="15.75" thickBot="1">
      <c r="A27" s="20"/>
      <c r="B27" s="20" t="s">
        <v>143</v>
      </c>
      <c r="C27" s="21"/>
      <c r="D27" s="21"/>
    </row>
    <row r="28" spans="1:4" ht="15.75" thickBot="1">
      <c r="A28" s="20" t="s">
        <v>144</v>
      </c>
      <c r="B28" s="20" t="s">
        <v>145</v>
      </c>
      <c r="C28" s="21">
        <v>249</v>
      </c>
      <c r="D28" s="21">
        <v>248</v>
      </c>
    </row>
    <row r="29" spans="1:4" ht="15.75" thickBot="1">
      <c r="A29" s="20" t="s">
        <v>65</v>
      </c>
      <c r="B29" s="20" t="s">
        <v>146</v>
      </c>
      <c r="C29" s="21"/>
      <c r="D29" s="21"/>
    </row>
    <row r="30" spans="1:4" ht="15.75" thickBot="1">
      <c r="A30" s="20" t="s">
        <v>67</v>
      </c>
      <c r="B30" s="20" t="s">
        <v>147</v>
      </c>
      <c r="C30" s="21">
        <v>-3069</v>
      </c>
      <c r="D30" s="21">
        <v>-2912</v>
      </c>
    </row>
    <row r="31" spans="1:4" ht="15.75" thickBot="1">
      <c r="A31" s="20"/>
      <c r="B31" s="20" t="s">
        <v>148</v>
      </c>
      <c r="C31" s="21">
        <v>6061</v>
      </c>
      <c r="D31" s="21">
        <v>6061</v>
      </c>
    </row>
    <row r="32" spans="1:4" ht="15.75" thickBot="1">
      <c r="A32" s="20"/>
      <c r="B32" s="20" t="s">
        <v>149</v>
      </c>
      <c r="C32" s="21">
        <v>-37</v>
      </c>
      <c r="D32" s="21">
        <v>-158</v>
      </c>
    </row>
    <row r="33" spans="1:4" ht="15.75" thickBot="1">
      <c r="A33" s="20" t="s">
        <v>71</v>
      </c>
      <c r="B33" s="20" t="s">
        <v>150</v>
      </c>
      <c r="C33" s="21"/>
      <c r="D33" s="21"/>
    </row>
    <row r="34" spans="1:4" ht="15.75" thickBot="1">
      <c r="A34" s="20"/>
      <c r="B34" s="20" t="s">
        <v>151</v>
      </c>
      <c r="C34" s="21"/>
      <c r="D34" s="21"/>
    </row>
    <row r="35" spans="1:4" ht="15.75" thickBot="1">
      <c r="A35" s="20" t="s">
        <v>74</v>
      </c>
      <c r="B35" s="20" t="s">
        <v>75</v>
      </c>
      <c r="C35" s="21"/>
      <c r="D35" s="21"/>
    </row>
    <row r="36" spans="1:4" ht="15.75" thickBot="1">
      <c r="A36" s="20" t="s">
        <v>76</v>
      </c>
      <c r="B36" s="20" t="s">
        <v>77</v>
      </c>
      <c r="C36" s="21">
        <v>76</v>
      </c>
      <c r="D36" s="21">
        <v>81</v>
      </c>
    </row>
    <row r="37" spans="1:4" ht="15.75" thickBot="1">
      <c r="A37" s="18" t="s">
        <v>126</v>
      </c>
      <c r="B37" s="18" t="s">
        <v>152</v>
      </c>
      <c r="C37" s="19">
        <f>SUM(C38:C39,C44:C48)</f>
        <v>0</v>
      </c>
      <c r="D37" s="19">
        <f>SUM(D38:D39,D44:D48)</f>
        <v>0</v>
      </c>
    </row>
    <row r="38" spans="1:4" ht="15.75" thickBot="1">
      <c r="A38" s="20" t="s">
        <v>82</v>
      </c>
      <c r="B38" s="20" t="s">
        <v>79</v>
      </c>
      <c r="C38" s="21"/>
      <c r="D38" s="21"/>
    </row>
    <row r="39" spans="1:4" ht="15.75" thickBot="1">
      <c r="A39" s="20"/>
      <c r="B39" s="20" t="s">
        <v>84</v>
      </c>
      <c r="C39" s="21">
        <f>SUM(C40:C43)</f>
        <v>0</v>
      </c>
      <c r="D39" s="21">
        <f>SUM(D40:D43)</f>
        <v>0</v>
      </c>
    </row>
    <row r="40" spans="1:4" ht="15.75" thickBot="1">
      <c r="A40" s="20" t="s">
        <v>85</v>
      </c>
      <c r="B40" s="20" t="s">
        <v>153</v>
      </c>
      <c r="C40" s="21"/>
      <c r="D40" s="21"/>
    </row>
    <row r="41" spans="1:4" ht="15.75" thickBot="1">
      <c r="A41" s="20" t="s">
        <v>87</v>
      </c>
      <c r="B41" s="20" t="s">
        <v>154</v>
      </c>
      <c r="C41" s="21"/>
      <c r="D41" s="21"/>
    </row>
    <row r="42" spans="1:4" ht="15.75" thickBot="1">
      <c r="A42" s="20" t="s">
        <v>89</v>
      </c>
      <c r="B42" s="20" t="s">
        <v>155</v>
      </c>
      <c r="C42" s="21"/>
      <c r="D42" s="21"/>
    </row>
    <row r="43" spans="1:4" ht="18" customHeight="1" thickBot="1">
      <c r="A43" s="20" t="s">
        <v>91</v>
      </c>
      <c r="B43" s="20" t="s">
        <v>156</v>
      </c>
      <c r="C43" s="21"/>
      <c r="D43" s="21"/>
    </row>
    <row r="44" spans="1:4" ht="15.75" thickBot="1">
      <c r="A44" s="20" t="s">
        <v>93</v>
      </c>
      <c r="B44" s="20" t="s">
        <v>94</v>
      </c>
      <c r="C44" s="21"/>
      <c r="D44" s="21"/>
    </row>
    <row r="45" spans="1:4" ht="15.75" thickBot="1">
      <c r="A45" s="20" t="s">
        <v>95</v>
      </c>
      <c r="B45" s="20" t="s">
        <v>96</v>
      </c>
      <c r="C45" s="21"/>
      <c r="D45" s="21"/>
    </row>
    <row r="46" spans="1:4" ht="15.75" thickBot="1">
      <c r="A46" s="20" t="s">
        <v>97</v>
      </c>
      <c r="B46" s="20" t="s">
        <v>98</v>
      </c>
      <c r="C46" s="21"/>
      <c r="D46" s="21"/>
    </row>
    <row r="47" spans="1:4" ht="15.75" thickBot="1">
      <c r="A47" s="20" t="s">
        <v>157</v>
      </c>
      <c r="B47" s="20" t="s">
        <v>100</v>
      </c>
      <c r="C47" s="21"/>
      <c r="D47" s="21"/>
    </row>
    <row r="48" spans="1:4" ht="15.75" thickBot="1">
      <c r="A48" s="20" t="s">
        <v>158</v>
      </c>
      <c r="B48" s="20" t="s">
        <v>102</v>
      </c>
      <c r="C48" s="21"/>
      <c r="D48" s="21"/>
    </row>
    <row r="49" spans="1:4" ht="15.75" thickBot="1">
      <c r="A49" s="18" t="s">
        <v>126</v>
      </c>
      <c r="B49" s="18" t="s">
        <v>159</v>
      </c>
      <c r="C49" s="19">
        <f>SUM(C50:C52,C57:C58,C61:C62)</f>
        <v>260</v>
      </c>
      <c r="D49" s="19">
        <f>SUM(D50:D52,D57:D58,D61:D62)</f>
        <v>262</v>
      </c>
    </row>
    <row r="50" spans="1:4" ht="15.75" thickBot="1">
      <c r="A50" s="20" t="s">
        <v>104</v>
      </c>
      <c r="B50" s="20" t="s">
        <v>105</v>
      </c>
      <c r="C50" s="21"/>
      <c r="D50" s="21"/>
    </row>
    <row r="51" spans="1:4" ht="15.75" thickBot="1">
      <c r="A51" s="20" t="s">
        <v>107</v>
      </c>
      <c r="B51" s="20" t="s">
        <v>106</v>
      </c>
      <c r="C51" s="21"/>
      <c r="D51" s="21"/>
    </row>
    <row r="52" spans="1:4" ht="15.75" thickBot="1">
      <c r="A52" s="20"/>
      <c r="B52" s="20" t="s">
        <v>108</v>
      </c>
      <c r="C52" s="21">
        <f>SUM(C53:C56)</f>
        <v>0</v>
      </c>
      <c r="D52" s="21">
        <f>SUM(D53:D56)</f>
        <v>0</v>
      </c>
    </row>
    <row r="53" spans="1:4" ht="15.75" thickBot="1">
      <c r="A53" s="20" t="s">
        <v>109</v>
      </c>
      <c r="B53" s="20" t="s">
        <v>153</v>
      </c>
      <c r="C53" s="21"/>
      <c r="D53" s="21"/>
    </row>
    <row r="54" spans="1:4" ht="15.75" thickBot="1">
      <c r="A54" s="20" t="s">
        <v>110</v>
      </c>
      <c r="B54" s="20" t="s">
        <v>154</v>
      </c>
      <c r="C54" s="21"/>
      <c r="D54" s="21"/>
    </row>
    <row r="55" spans="1:4" ht="15.75" thickBot="1">
      <c r="A55" s="20" t="s">
        <v>111</v>
      </c>
      <c r="B55" s="20" t="s">
        <v>155</v>
      </c>
      <c r="C55" s="21"/>
      <c r="D55" s="21"/>
    </row>
    <row r="56" spans="1:4" ht="42" customHeight="1" thickBot="1">
      <c r="A56" s="20" t="s">
        <v>112</v>
      </c>
      <c r="B56" s="20" t="s">
        <v>160</v>
      </c>
      <c r="C56" s="21"/>
      <c r="D56" s="21"/>
    </row>
    <row r="57" spans="1:4" ht="31.5" customHeight="1" thickBot="1">
      <c r="A57" s="20" t="s">
        <v>114</v>
      </c>
      <c r="B57" s="20" t="s">
        <v>115</v>
      </c>
      <c r="C57" s="21">
        <v>259</v>
      </c>
      <c r="D57" s="21">
        <v>259</v>
      </c>
    </row>
    <row r="58" spans="1:4" ht="15.75" thickBot="1">
      <c r="A58" s="20"/>
      <c r="B58" s="20" t="s">
        <v>116</v>
      </c>
      <c r="C58" s="21">
        <f>SUM(C59:C60)</f>
        <v>1</v>
      </c>
      <c r="D58" s="21">
        <f>SUM(D59:D60)</f>
        <v>3</v>
      </c>
    </row>
    <row r="59" spans="1:4" ht="15.75" thickBot="1">
      <c r="A59" s="20" t="s">
        <v>117</v>
      </c>
      <c r="B59" s="20" t="s">
        <v>161</v>
      </c>
      <c r="C59" s="21"/>
      <c r="D59" s="21"/>
    </row>
    <row r="60" spans="1:4" ht="15.75" thickBot="1">
      <c r="A60" s="20" t="s">
        <v>119</v>
      </c>
      <c r="B60" s="20" t="s">
        <v>162</v>
      </c>
      <c r="C60" s="21">
        <v>1</v>
      </c>
      <c r="D60" s="21">
        <v>3</v>
      </c>
    </row>
    <row r="61" spans="1:4" ht="15.75" thickBot="1">
      <c r="A61" s="20" t="s">
        <v>121</v>
      </c>
      <c r="B61" s="20" t="s">
        <v>122</v>
      </c>
      <c r="C61" s="21"/>
      <c r="D61" s="21"/>
    </row>
    <row r="62" spans="1:4" ht="15.75" thickBot="1">
      <c r="A62" s="20" t="s">
        <v>163</v>
      </c>
      <c r="B62" s="20" t="s">
        <v>124</v>
      </c>
      <c r="C62" s="21"/>
      <c r="D62" s="21"/>
    </row>
    <row r="63" spans="1:4" ht="23.25" customHeight="1" thickBot="1">
      <c r="A63" s="22"/>
      <c r="B63" s="22" t="s">
        <v>125</v>
      </c>
      <c r="C63" s="23">
        <f>C24+C37+C49</f>
        <v>3690</v>
      </c>
      <c r="D63" s="23">
        <f>D24+D37+D49</f>
        <v>3732</v>
      </c>
    </row>
    <row r="66" spans="1:1">
      <c r="A66" s="24" t="s">
        <v>164</v>
      </c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/>
  <cols>
    <col min="1" max="1" width="49" customWidth="1"/>
    <col min="2" max="2" width="85.5703125" bestFit="1" customWidth="1"/>
    <col min="3" max="3" width="20.5703125" customWidth="1"/>
    <col min="4" max="4" width="21.42578125" customWidth="1"/>
    <col min="5" max="5" width="28.5703125" bestFit="1" customWidth="1"/>
    <col min="6" max="6" width="85.5703125" bestFit="1" customWidth="1"/>
    <col min="7" max="8" width="15.42578125" bestFit="1" customWidth="1"/>
  </cols>
  <sheetData>
    <row r="1" spans="1:4" ht="12.75" customHeight="1" thickBot="1">
      <c r="A1" s="115" t="s">
        <v>1</v>
      </c>
      <c r="B1" s="115"/>
      <c r="C1" s="115"/>
      <c r="D1" s="115"/>
    </row>
    <row r="2" spans="1:4" ht="20.25" thickBot="1">
      <c r="A2" s="15" t="s">
        <v>126</v>
      </c>
      <c r="B2" s="16" t="s">
        <v>127</v>
      </c>
      <c r="C2" s="15"/>
      <c r="D2" s="15"/>
    </row>
    <row r="3" spans="1:4" ht="15.75" thickBot="1">
      <c r="A3" s="15" t="s">
        <v>126</v>
      </c>
      <c r="B3" s="15" t="s">
        <v>128</v>
      </c>
      <c r="C3" s="15" t="s">
        <v>5</v>
      </c>
      <c r="D3" s="15" t="s">
        <v>6</v>
      </c>
    </row>
    <row r="4" spans="1:4" ht="18.75" customHeight="1" thickBot="1">
      <c r="A4" s="18" t="s">
        <v>126</v>
      </c>
      <c r="B4" s="18" t="s">
        <v>129</v>
      </c>
      <c r="C4" s="19">
        <f>SUM(C5:C11)</f>
        <v>322</v>
      </c>
      <c r="D4" s="19">
        <f>SUM(D5:D11)</f>
        <v>322</v>
      </c>
    </row>
    <row r="5" spans="1:4" ht="34.5" thickBot="1">
      <c r="A5" s="20" t="s">
        <v>130</v>
      </c>
      <c r="B5" s="20" t="s">
        <v>8</v>
      </c>
      <c r="C5" s="21">
        <v>2</v>
      </c>
      <c r="D5" s="21">
        <v>2</v>
      </c>
    </row>
    <row r="6" spans="1:4" ht="45.75" thickBot="1">
      <c r="A6" s="20" t="s">
        <v>131</v>
      </c>
      <c r="B6" s="20" t="s">
        <v>16</v>
      </c>
      <c r="C6" s="21"/>
      <c r="D6" s="21"/>
    </row>
    <row r="7" spans="1:4" ht="15.75" thickBot="1">
      <c r="A7" s="20" t="s">
        <v>132</v>
      </c>
      <c r="B7" s="20" t="s">
        <v>21</v>
      </c>
      <c r="C7" s="21"/>
      <c r="D7" s="21"/>
    </row>
    <row r="8" spans="1:4" ht="29.25" customHeight="1" thickBot="1">
      <c r="A8" s="20" t="s">
        <v>25</v>
      </c>
      <c r="B8" s="20" t="s">
        <v>26</v>
      </c>
      <c r="C8" s="21"/>
      <c r="D8" s="21"/>
    </row>
    <row r="9" spans="1:4" ht="35.25" customHeight="1" thickBot="1">
      <c r="A9" s="20" t="s">
        <v>27</v>
      </c>
      <c r="B9" s="20" t="s">
        <v>28</v>
      </c>
      <c r="C9" s="21"/>
      <c r="D9" s="21"/>
    </row>
    <row r="10" spans="1:4" ht="15.75" thickBot="1">
      <c r="A10" s="20"/>
      <c r="B10" s="20" t="s">
        <v>29</v>
      </c>
      <c r="C10" s="21">
        <v>320</v>
      </c>
      <c r="D10" s="21">
        <v>320</v>
      </c>
    </row>
    <row r="11" spans="1:4" ht="15.75" thickBot="1">
      <c r="A11" s="20" t="s">
        <v>133</v>
      </c>
      <c r="B11" s="20" t="s">
        <v>31</v>
      </c>
      <c r="C11" s="21"/>
      <c r="D11" s="21"/>
    </row>
    <row r="12" spans="1:4" ht="15.75" thickBot="1">
      <c r="A12" s="18" t="s">
        <v>126</v>
      </c>
      <c r="B12" s="18" t="s">
        <v>134</v>
      </c>
      <c r="C12" s="19">
        <f>SUM(C13:C15,C19:C22)</f>
        <v>1335</v>
      </c>
      <c r="D12" s="19">
        <f>SUM(D13:D15,D19:D22)</f>
        <v>2164</v>
      </c>
    </row>
    <row r="13" spans="1:4" ht="23.25" thickBot="1">
      <c r="A13" s="20" t="s">
        <v>135</v>
      </c>
      <c r="B13" s="20" t="s">
        <v>33</v>
      </c>
      <c r="C13" s="21"/>
      <c r="D13" s="21"/>
    </row>
    <row r="14" spans="1:4" ht="15.75" thickBot="1">
      <c r="A14" s="20" t="s">
        <v>42</v>
      </c>
      <c r="B14" s="20" t="s">
        <v>41</v>
      </c>
      <c r="C14" s="21">
        <v>23</v>
      </c>
      <c r="D14" s="21">
        <v>25</v>
      </c>
    </row>
    <row r="15" spans="1:4" ht="15.75" thickBot="1">
      <c r="A15" s="20"/>
      <c r="B15" s="20" t="s">
        <v>44</v>
      </c>
      <c r="C15" s="21">
        <f>SUM(C16:C18)</f>
        <v>11</v>
      </c>
      <c r="D15" s="21">
        <f>SUM(D16:D18)</f>
        <v>93</v>
      </c>
    </row>
    <row r="16" spans="1:4" ht="24" customHeight="1" thickBot="1">
      <c r="A16" s="20" t="s">
        <v>136</v>
      </c>
      <c r="B16" s="20" t="s">
        <v>137</v>
      </c>
      <c r="C16" s="21">
        <v>-2</v>
      </c>
      <c r="D16" s="21">
        <v>43</v>
      </c>
    </row>
    <row r="17" spans="1:4" ht="15.75" thickBot="1">
      <c r="A17" s="20"/>
      <c r="B17" s="20" t="s">
        <v>138</v>
      </c>
      <c r="C17" s="21"/>
      <c r="D17" s="21"/>
    </row>
    <row r="18" spans="1:4" ht="15.75" thickBot="1">
      <c r="A18" s="20" t="s">
        <v>48</v>
      </c>
      <c r="B18" s="20" t="s">
        <v>139</v>
      </c>
      <c r="C18" s="21">
        <v>13</v>
      </c>
      <c r="D18" s="21">
        <v>50</v>
      </c>
    </row>
    <row r="19" spans="1:4" ht="46.5" customHeight="1" thickBot="1">
      <c r="A19" s="20" t="s">
        <v>50</v>
      </c>
      <c r="B19" s="20" t="s">
        <v>51</v>
      </c>
      <c r="C19" s="21"/>
      <c r="D19" s="21"/>
    </row>
    <row r="20" spans="1:4" ht="52.5" customHeight="1" thickBot="1">
      <c r="A20" s="20" t="s">
        <v>52</v>
      </c>
      <c r="B20" s="20" t="s">
        <v>53</v>
      </c>
      <c r="C20" s="21">
        <v>1146</v>
      </c>
      <c r="D20" s="21">
        <v>1146</v>
      </c>
    </row>
    <row r="21" spans="1:4" ht="15.75" thickBot="1">
      <c r="A21" s="20" t="s">
        <v>54</v>
      </c>
      <c r="B21" s="20" t="s">
        <v>55</v>
      </c>
      <c r="C21" s="21"/>
      <c r="D21" s="21">
        <v>7</v>
      </c>
    </row>
    <row r="22" spans="1:4" ht="15.75" thickBot="1">
      <c r="A22" s="20"/>
      <c r="B22" s="20" t="s">
        <v>56</v>
      </c>
      <c r="C22" s="21">
        <v>155</v>
      </c>
      <c r="D22" s="21">
        <v>893</v>
      </c>
    </row>
    <row r="23" spans="1:4" ht="25.5" customHeight="1" thickBot="1">
      <c r="A23" s="22"/>
      <c r="B23" s="22" t="s">
        <v>57</v>
      </c>
      <c r="C23" s="23">
        <f>C4+C12</f>
        <v>1657</v>
      </c>
      <c r="D23" s="23">
        <f>D4+D12</f>
        <v>2486</v>
      </c>
    </row>
    <row r="24" spans="1:4" ht="15.75" thickBot="1">
      <c r="A24" s="18" t="s">
        <v>126</v>
      </c>
      <c r="B24" s="18" t="s">
        <v>140</v>
      </c>
      <c r="C24" s="19">
        <f>C25+C35+C36</f>
        <v>1548</v>
      </c>
      <c r="D24" s="19">
        <f>D25+D35+D36</f>
        <v>1059</v>
      </c>
    </row>
    <row r="25" spans="1:4" ht="15.75" thickBot="1">
      <c r="A25" s="20"/>
      <c r="B25" s="20" t="s">
        <v>59</v>
      </c>
      <c r="C25" s="21">
        <f>SUM(C26:C34)</f>
        <v>1548</v>
      </c>
      <c r="D25" s="21">
        <f>SUM(D26:D34)</f>
        <v>1059</v>
      </c>
    </row>
    <row r="26" spans="1:4" ht="15.75" thickBot="1">
      <c r="A26" s="20" t="s">
        <v>141</v>
      </c>
      <c r="B26" s="20" t="s">
        <v>142</v>
      </c>
      <c r="C26" s="21">
        <v>503</v>
      </c>
      <c r="D26" s="21">
        <v>503</v>
      </c>
    </row>
    <row r="27" spans="1:4" ht="15.75" thickBot="1">
      <c r="A27" s="20"/>
      <c r="B27" s="20" t="s">
        <v>143</v>
      </c>
      <c r="C27" s="21"/>
      <c r="D27" s="21"/>
    </row>
    <row r="28" spans="1:4" ht="15.75" thickBot="1">
      <c r="A28" s="20" t="s">
        <v>144</v>
      </c>
      <c r="B28" s="20" t="s">
        <v>145</v>
      </c>
      <c r="C28" s="21">
        <v>361</v>
      </c>
      <c r="D28" s="21">
        <v>361</v>
      </c>
    </row>
    <row r="29" spans="1:4" ht="15.75" thickBot="1">
      <c r="A29" s="20" t="s">
        <v>65</v>
      </c>
      <c r="B29" s="20" t="s">
        <v>146</v>
      </c>
      <c r="C29" s="21"/>
      <c r="D29" s="21"/>
    </row>
    <row r="30" spans="1:4" ht="15.75" thickBot="1">
      <c r="A30" s="20" t="s">
        <v>67</v>
      </c>
      <c r="B30" s="20" t="s">
        <v>147</v>
      </c>
      <c r="C30" s="21">
        <v>195</v>
      </c>
      <c r="D30" s="21"/>
    </row>
    <row r="31" spans="1:4" ht="15.75" thickBot="1">
      <c r="A31" s="20"/>
      <c r="B31" s="20" t="s">
        <v>148</v>
      </c>
      <c r="C31" s="21"/>
      <c r="D31" s="21"/>
    </row>
    <row r="32" spans="1:4" ht="15.75" thickBot="1">
      <c r="A32" s="20"/>
      <c r="B32" s="20" t="s">
        <v>149</v>
      </c>
      <c r="C32" s="21">
        <v>489</v>
      </c>
      <c r="D32" s="21">
        <v>195</v>
      </c>
    </row>
    <row r="33" spans="1:4" ht="15.75" thickBot="1">
      <c r="A33" s="20" t="s">
        <v>71</v>
      </c>
      <c r="B33" s="20" t="s">
        <v>150</v>
      </c>
      <c r="C33" s="21"/>
      <c r="D33" s="21"/>
    </row>
    <row r="34" spans="1:4" ht="15.75" thickBot="1">
      <c r="A34" s="20"/>
      <c r="B34" s="20" t="s">
        <v>151</v>
      </c>
      <c r="C34" s="21"/>
      <c r="D34" s="21"/>
    </row>
    <row r="35" spans="1:4" ht="15.75" thickBot="1">
      <c r="A35" s="20" t="s">
        <v>74</v>
      </c>
      <c r="B35" s="20" t="s">
        <v>75</v>
      </c>
      <c r="C35" s="21"/>
      <c r="D35" s="21"/>
    </row>
    <row r="36" spans="1:4" ht="15.75" thickBot="1">
      <c r="A36" s="20" t="s">
        <v>76</v>
      </c>
      <c r="B36" s="20" t="s">
        <v>77</v>
      </c>
      <c r="C36" s="21"/>
      <c r="D36" s="21"/>
    </row>
    <row r="37" spans="1:4" ht="15.75" thickBot="1">
      <c r="A37" s="18" t="s">
        <v>126</v>
      </c>
      <c r="B37" s="18" t="s">
        <v>152</v>
      </c>
      <c r="C37" s="19">
        <f>SUM(C38:C39,C44:C48)</f>
        <v>0</v>
      </c>
      <c r="D37" s="19">
        <f>SUM(D38:D39,D44:D48)</f>
        <v>0</v>
      </c>
    </row>
    <row r="38" spans="1:4" ht="15.75" thickBot="1">
      <c r="A38" s="20" t="s">
        <v>82</v>
      </c>
      <c r="B38" s="20" t="s">
        <v>79</v>
      </c>
      <c r="C38" s="21"/>
      <c r="D38" s="21"/>
    </row>
    <row r="39" spans="1:4" ht="15.75" thickBot="1">
      <c r="A39" s="20"/>
      <c r="B39" s="20" t="s">
        <v>84</v>
      </c>
      <c r="C39" s="21">
        <f>SUM(C40:C43)</f>
        <v>0</v>
      </c>
      <c r="D39" s="21">
        <f>SUM(D40:D43)</f>
        <v>0</v>
      </c>
    </row>
    <row r="40" spans="1:4" ht="15.75" thickBot="1">
      <c r="A40" s="20" t="s">
        <v>85</v>
      </c>
      <c r="B40" s="20" t="s">
        <v>153</v>
      </c>
      <c r="C40" s="21"/>
      <c r="D40" s="21"/>
    </row>
    <row r="41" spans="1:4" ht="15.75" thickBot="1">
      <c r="A41" s="20" t="s">
        <v>87</v>
      </c>
      <c r="B41" s="20" t="s">
        <v>154</v>
      </c>
      <c r="C41" s="21"/>
      <c r="D41" s="21"/>
    </row>
    <row r="42" spans="1:4" ht="15.75" thickBot="1">
      <c r="A42" s="20" t="s">
        <v>89</v>
      </c>
      <c r="B42" s="20" t="s">
        <v>155</v>
      </c>
      <c r="C42" s="21"/>
      <c r="D42" s="21"/>
    </row>
    <row r="43" spans="1:4" ht="18" customHeight="1" thickBot="1">
      <c r="A43" s="20" t="s">
        <v>91</v>
      </c>
      <c r="B43" s="20" t="s">
        <v>156</v>
      </c>
      <c r="C43" s="21"/>
      <c r="D43" s="21"/>
    </row>
    <row r="44" spans="1:4" ht="15.75" thickBot="1">
      <c r="A44" s="20" t="s">
        <v>93</v>
      </c>
      <c r="B44" s="20" t="s">
        <v>94</v>
      </c>
      <c r="C44" s="21"/>
      <c r="D44" s="21"/>
    </row>
    <row r="45" spans="1:4" ht="15.75" thickBot="1">
      <c r="A45" s="20" t="s">
        <v>95</v>
      </c>
      <c r="B45" s="20" t="s">
        <v>96</v>
      </c>
      <c r="C45" s="21"/>
      <c r="D45" s="21"/>
    </row>
    <row r="46" spans="1:4" ht="15.75" thickBot="1">
      <c r="A46" s="20" t="s">
        <v>97</v>
      </c>
      <c r="B46" s="20" t="s">
        <v>98</v>
      </c>
      <c r="C46" s="21"/>
      <c r="D46" s="21"/>
    </row>
    <row r="47" spans="1:4" ht="15.75" thickBot="1">
      <c r="A47" s="20" t="s">
        <v>157</v>
      </c>
      <c r="B47" s="20" t="s">
        <v>100</v>
      </c>
      <c r="C47" s="21"/>
      <c r="D47" s="21"/>
    </row>
    <row r="48" spans="1:4" ht="15.75" thickBot="1">
      <c r="A48" s="20" t="s">
        <v>158</v>
      </c>
      <c r="B48" s="20" t="s">
        <v>102</v>
      </c>
      <c r="C48" s="21"/>
      <c r="D48" s="21"/>
    </row>
    <row r="49" spans="1:4" ht="15.75" thickBot="1">
      <c r="A49" s="18" t="s">
        <v>126</v>
      </c>
      <c r="B49" s="18" t="s">
        <v>159</v>
      </c>
      <c r="C49" s="19">
        <f>SUM(C50:C52,C57:C58,C61:C62)</f>
        <v>109</v>
      </c>
      <c r="D49" s="19">
        <f>SUM(D50:D52,D57:D58,D61:D62)</f>
        <v>1427</v>
      </c>
    </row>
    <row r="50" spans="1:4" ht="15.75" thickBot="1">
      <c r="A50" s="20" t="s">
        <v>104</v>
      </c>
      <c r="B50" s="20" t="s">
        <v>105</v>
      </c>
      <c r="C50" s="21"/>
      <c r="D50" s="21"/>
    </row>
    <row r="51" spans="1:4" ht="15.75" thickBot="1">
      <c r="A51" s="20" t="s">
        <v>107</v>
      </c>
      <c r="B51" s="20" t="s">
        <v>106</v>
      </c>
      <c r="C51" s="21"/>
      <c r="D51" s="21"/>
    </row>
    <row r="52" spans="1:4" ht="15.75" thickBot="1">
      <c r="A52" s="20"/>
      <c r="B52" s="20" t="s">
        <v>108</v>
      </c>
      <c r="C52" s="21">
        <f>SUM(C53:C56)</f>
        <v>2</v>
      </c>
      <c r="D52" s="21">
        <f>SUM(D53:D56)</f>
        <v>0</v>
      </c>
    </row>
    <row r="53" spans="1:4" ht="15.75" thickBot="1">
      <c r="A53" s="20" t="s">
        <v>109</v>
      </c>
      <c r="B53" s="20" t="s">
        <v>153</v>
      </c>
      <c r="C53" s="21"/>
      <c r="D53" s="21"/>
    </row>
    <row r="54" spans="1:4" ht="15.75" thickBot="1">
      <c r="A54" s="20" t="s">
        <v>110</v>
      </c>
      <c r="B54" s="20" t="s">
        <v>154</v>
      </c>
      <c r="C54" s="21"/>
      <c r="D54" s="21"/>
    </row>
    <row r="55" spans="1:4" ht="15.75" thickBot="1">
      <c r="A55" s="20" t="s">
        <v>111</v>
      </c>
      <c r="B55" s="20" t="s">
        <v>155</v>
      </c>
      <c r="C55" s="21"/>
      <c r="D55" s="21"/>
    </row>
    <row r="56" spans="1:4" ht="42" customHeight="1" thickBot="1">
      <c r="A56" s="20" t="s">
        <v>112</v>
      </c>
      <c r="B56" s="20" t="s">
        <v>160</v>
      </c>
      <c r="C56" s="21">
        <v>2</v>
      </c>
      <c r="D56" s="21"/>
    </row>
    <row r="57" spans="1:4" ht="31.5" customHeight="1" thickBot="1">
      <c r="A57" s="20" t="s">
        <v>114</v>
      </c>
      <c r="B57" s="20" t="s">
        <v>115</v>
      </c>
      <c r="C57" s="21"/>
      <c r="D57" s="21"/>
    </row>
    <row r="58" spans="1:4" ht="15.75" thickBot="1">
      <c r="A58" s="20"/>
      <c r="B58" s="20" t="s">
        <v>116</v>
      </c>
      <c r="C58" s="21">
        <f>SUM(C59:C60)</f>
        <v>102</v>
      </c>
      <c r="D58" s="21">
        <f>SUM(D59:D60)</f>
        <v>868</v>
      </c>
    </row>
    <row r="59" spans="1:4" ht="15.75" thickBot="1">
      <c r="A59" s="20" t="s">
        <v>117</v>
      </c>
      <c r="B59" s="20" t="s">
        <v>161</v>
      </c>
      <c r="C59" s="21">
        <v>8</v>
      </c>
      <c r="D59" s="21">
        <v>546</v>
      </c>
    </row>
    <row r="60" spans="1:4" ht="15.75" thickBot="1">
      <c r="A60" s="20" t="s">
        <v>119</v>
      </c>
      <c r="B60" s="20" t="s">
        <v>162</v>
      </c>
      <c r="C60" s="21">
        <v>94</v>
      </c>
      <c r="D60" s="21">
        <v>322</v>
      </c>
    </row>
    <row r="61" spans="1:4" ht="15.75" thickBot="1">
      <c r="A61" s="20" t="s">
        <v>121</v>
      </c>
      <c r="B61" s="20" t="s">
        <v>122</v>
      </c>
      <c r="C61" s="21">
        <v>5</v>
      </c>
      <c r="D61" s="21">
        <v>559</v>
      </c>
    </row>
    <row r="62" spans="1:4" ht="15.75" thickBot="1">
      <c r="A62" s="20" t="s">
        <v>163</v>
      </c>
      <c r="B62" s="20" t="s">
        <v>124</v>
      </c>
      <c r="C62" s="21"/>
      <c r="D62" s="21"/>
    </row>
    <row r="63" spans="1:4" ht="23.25" customHeight="1" thickBot="1">
      <c r="A63" s="22"/>
      <c r="B63" s="22" t="s">
        <v>125</v>
      </c>
      <c r="C63" s="23">
        <f>C24+C37+C49</f>
        <v>1657</v>
      </c>
      <c r="D63" s="23">
        <f>D24+D37+D49</f>
        <v>2486</v>
      </c>
    </row>
    <row r="66" spans="1:1">
      <c r="A66" s="24" t="s">
        <v>164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>
      <c r="A1" s="115" t="s">
        <v>1</v>
      </c>
      <c r="B1" s="115"/>
      <c r="C1" s="115"/>
      <c r="D1" s="115"/>
    </row>
    <row r="2" spans="1:4" ht="20.25" thickBot="1">
      <c r="A2" s="15" t="s">
        <v>126</v>
      </c>
      <c r="B2" s="16" t="s">
        <v>127</v>
      </c>
      <c r="C2" s="15"/>
      <c r="D2" s="15"/>
    </row>
    <row r="3" spans="1:4" ht="15.75" thickBot="1">
      <c r="A3" s="15" t="s">
        <v>126</v>
      </c>
      <c r="B3" s="15" t="s">
        <v>128</v>
      </c>
      <c r="C3" s="15" t="s">
        <v>166</v>
      </c>
      <c r="D3" s="15" t="s">
        <v>167</v>
      </c>
    </row>
    <row r="4" spans="1:4" ht="18.75" customHeight="1" thickBot="1">
      <c r="A4" s="18" t="s">
        <v>126</v>
      </c>
      <c r="B4" s="18" t="s">
        <v>129</v>
      </c>
      <c r="C4" s="19">
        <f>SUM(C5:C11)</f>
        <v>2351758</v>
      </c>
      <c r="D4" s="19">
        <f>SUM(D5:D11)</f>
        <v>2357776</v>
      </c>
    </row>
    <row r="5" spans="1:4" ht="34.5" thickBot="1">
      <c r="A5" s="20" t="s">
        <v>130</v>
      </c>
      <c r="B5" s="20" t="s">
        <v>8</v>
      </c>
      <c r="C5" s="21"/>
      <c r="D5" s="21"/>
    </row>
    <row r="6" spans="1:4" ht="45.75" thickBot="1">
      <c r="A6" s="20" t="s">
        <v>131</v>
      </c>
      <c r="B6" s="20" t="s">
        <v>16</v>
      </c>
      <c r="C6" s="21">
        <v>304</v>
      </c>
      <c r="D6" s="21">
        <v>1193</v>
      </c>
    </row>
    <row r="7" spans="1:4" ht="15.75" thickBot="1">
      <c r="A7" s="20" t="s">
        <v>132</v>
      </c>
      <c r="B7" s="20" t="s">
        <v>21</v>
      </c>
      <c r="C7" s="21">
        <v>40186</v>
      </c>
      <c r="D7" s="21">
        <v>40294</v>
      </c>
    </row>
    <row r="8" spans="1:4" ht="29.25" customHeight="1" thickBot="1">
      <c r="A8" s="20" t="s">
        <v>25</v>
      </c>
      <c r="B8" s="20" t="s">
        <v>26</v>
      </c>
      <c r="C8" s="21">
        <v>2310445</v>
      </c>
      <c r="D8" s="21">
        <v>2315445</v>
      </c>
    </row>
    <row r="9" spans="1:4" ht="35.25" customHeight="1" thickBot="1">
      <c r="A9" s="20" t="s">
        <v>27</v>
      </c>
      <c r="B9" s="20" t="s">
        <v>28</v>
      </c>
      <c r="C9" s="21">
        <v>40</v>
      </c>
      <c r="D9" s="21">
        <v>40</v>
      </c>
    </row>
    <row r="10" spans="1:4" ht="15.75" thickBot="1">
      <c r="A10" s="20"/>
      <c r="B10" s="20" t="s">
        <v>29</v>
      </c>
      <c r="C10" s="21">
        <v>126</v>
      </c>
      <c r="D10" s="21">
        <v>158</v>
      </c>
    </row>
    <row r="11" spans="1:4" ht="15.75" thickBot="1">
      <c r="A11" s="20" t="s">
        <v>133</v>
      </c>
      <c r="B11" s="20" t="s">
        <v>31</v>
      </c>
      <c r="C11" s="21">
        <v>657</v>
      </c>
      <c r="D11" s="21">
        <v>646</v>
      </c>
    </row>
    <row r="12" spans="1:4" ht="15.75" thickBot="1">
      <c r="A12" s="18" t="s">
        <v>126</v>
      </c>
      <c r="B12" s="18" t="s">
        <v>134</v>
      </c>
      <c r="C12" s="19">
        <f>SUM(C13:C15,C19:C22)</f>
        <v>49538</v>
      </c>
      <c r="D12" s="19">
        <f>SUM(D13:D15,D19:D22)</f>
        <v>50775</v>
      </c>
    </row>
    <row r="13" spans="1:4" ht="23.25" thickBot="1">
      <c r="A13" s="20" t="s">
        <v>135</v>
      </c>
      <c r="B13" s="20" t="s">
        <v>33</v>
      </c>
      <c r="C13" s="21"/>
      <c r="D13" s="21"/>
    </row>
    <row r="14" spans="1:4" ht="15.75" thickBot="1">
      <c r="A14" s="20" t="s">
        <v>42</v>
      </c>
      <c r="B14" s="20" t="s">
        <v>41</v>
      </c>
      <c r="C14" s="21"/>
      <c r="D14" s="21"/>
    </row>
    <row r="15" spans="1:4" ht="15.75" thickBot="1">
      <c r="A15" s="20"/>
      <c r="B15" s="20" t="s">
        <v>44</v>
      </c>
      <c r="C15" s="21">
        <f>SUM(C16:C18)</f>
        <v>4708</v>
      </c>
      <c r="D15" s="21">
        <f>SUM(D16:D18)</f>
        <v>10622</v>
      </c>
    </row>
    <row r="16" spans="1:4" ht="24" customHeight="1" thickBot="1">
      <c r="A16" s="20" t="s">
        <v>136</v>
      </c>
      <c r="B16" s="20" t="s">
        <v>137</v>
      </c>
      <c r="C16" s="21">
        <v>147</v>
      </c>
      <c r="D16" s="21">
        <v>139</v>
      </c>
    </row>
    <row r="17" spans="1:4" ht="15.75" thickBot="1">
      <c r="A17" s="20"/>
      <c r="B17" s="20" t="s">
        <v>138</v>
      </c>
      <c r="C17" s="21"/>
      <c r="D17" s="21"/>
    </row>
    <row r="18" spans="1:4" ht="15.75" thickBot="1">
      <c r="A18" s="20" t="s">
        <v>48</v>
      </c>
      <c r="B18" s="20" t="s">
        <v>139</v>
      </c>
      <c r="C18" s="21">
        <v>4561</v>
      </c>
      <c r="D18" s="21">
        <v>10483</v>
      </c>
    </row>
    <row r="19" spans="1:4" ht="46.5" customHeight="1" thickBot="1">
      <c r="A19" s="20" t="s">
        <v>50</v>
      </c>
      <c r="B19" s="20" t="s">
        <v>51</v>
      </c>
      <c r="C19" s="21">
        <v>20517</v>
      </c>
      <c r="D19" s="21">
        <v>20482</v>
      </c>
    </row>
    <row r="20" spans="1:4" ht="52.5" customHeight="1" thickBot="1">
      <c r="A20" s="20" t="s">
        <v>52</v>
      </c>
      <c r="B20" s="20" t="s">
        <v>53</v>
      </c>
      <c r="C20" s="21"/>
      <c r="D20" s="21"/>
    </row>
    <row r="21" spans="1:4" ht="15.75" thickBot="1">
      <c r="A21" s="20" t="s">
        <v>54</v>
      </c>
      <c r="B21" s="20" t="s">
        <v>55</v>
      </c>
      <c r="C21" s="21">
        <v>43</v>
      </c>
      <c r="D21" s="21">
        <v>59</v>
      </c>
    </row>
    <row r="22" spans="1:4" ht="15.75" thickBot="1">
      <c r="A22" s="20"/>
      <c r="B22" s="20" t="s">
        <v>56</v>
      </c>
      <c r="C22" s="21">
        <v>24270</v>
      </c>
      <c r="D22" s="21">
        <v>19612</v>
      </c>
    </row>
    <row r="23" spans="1:4" ht="25.5" customHeight="1" thickBot="1">
      <c r="A23" s="22"/>
      <c r="B23" s="22" t="s">
        <v>57</v>
      </c>
      <c r="C23" s="23">
        <f>C4+C12</f>
        <v>2401296</v>
      </c>
      <c r="D23" s="23">
        <f>D4+D12</f>
        <v>2408551</v>
      </c>
    </row>
    <row r="24" spans="1:4" ht="15.75" thickBot="1">
      <c r="A24" s="18" t="s">
        <v>126</v>
      </c>
      <c r="B24" s="18" t="s">
        <v>140</v>
      </c>
      <c r="C24" s="19">
        <f>C25+C35+C36</f>
        <v>2208265</v>
      </c>
      <c r="D24" s="19">
        <f>D25+D35+D36</f>
        <v>2210897</v>
      </c>
    </row>
    <row r="25" spans="1:4" ht="15.75" thickBot="1">
      <c r="A25" s="20"/>
      <c r="B25" s="20" t="s">
        <v>59</v>
      </c>
      <c r="C25" s="21">
        <f>SUM(C26:C34)</f>
        <v>2203253</v>
      </c>
      <c r="D25" s="21">
        <f>SUM(D26:D34)</f>
        <v>2205885</v>
      </c>
    </row>
    <row r="26" spans="1:4" ht="15.75" thickBot="1">
      <c r="A26" s="20" t="s">
        <v>141</v>
      </c>
      <c r="B26" s="20" t="s">
        <v>142</v>
      </c>
      <c r="C26" s="21">
        <v>1319569</v>
      </c>
      <c r="D26" s="21">
        <v>1319569</v>
      </c>
    </row>
    <row r="27" spans="1:4" ht="15.75" thickBot="1">
      <c r="A27" s="20"/>
      <c r="B27" s="20" t="s">
        <v>143</v>
      </c>
      <c r="C27" s="21"/>
      <c r="D27" s="21"/>
    </row>
    <row r="28" spans="1:4" ht="15.75" thickBot="1">
      <c r="A28" s="20" t="s">
        <v>144</v>
      </c>
      <c r="B28" s="20" t="s">
        <v>145</v>
      </c>
      <c r="C28" s="21">
        <v>875954</v>
      </c>
      <c r="D28" s="21">
        <v>878928</v>
      </c>
    </row>
    <row r="29" spans="1:4" ht="15.75" thickBot="1">
      <c r="A29" s="20" t="s">
        <v>65</v>
      </c>
      <c r="B29" s="20" t="s">
        <v>146</v>
      </c>
      <c r="C29" s="21">
        <v>63019</v>
      </c>
      <c r="D29" s="21"/>
    </row>
    <row r="30" spans="1:4" ht="15.75" thickBot="1">
      <c r="A30" s="20" t="s">
        <v>67</v>
      </c>
      <c r="B30" s="20" t="s">
        <v>147</v>
      </c>
      <c r="C30" s="21"/>
      <c r="D30" s="21"/>
    </row>
    <row r="31" spans="1:4" ht="15.75" thickBot="1">
      <c r="A31" s="20"/>
      <c r="B31" s="20" t="s">
        <v>148</v>
      </c>
      <c r="C31" s="21">
        <v>2086</v>
      </c>
      <c r="D31" s="21">
        <v>2086</v>
      </c>
    </row>
    <row r="32" spans="1:4" ht="15.75" thickBot="1">
      <c r="A32" s="20"/>
      <c r="B32" s="20" t="s">
        <v>149</v>
      </c>
      <c r="C32" s="21">
        <v>343</v>
      </c>
      <c r="D32" s="21">
        <v>63020</v>
      </c>
    </row>
    <row r="33" spans="1:4" ht="15.75" thickBot="1">
      <c r="A33" s="20" t="s">
        <v>71</v>
      </c>
      <c r="B33" s="20" t="s">
        <v>150</v>
      </c>
      <c r="C33" s="21">
        <v>-57718</v>
      </c>
      <c r="D33" s="21">
        <v>-57718</v>
      </c>
    </row>
    <row r="34" spans="1:4" ht="15.75" thickBot="1">
      <c r="A34" s="20"/>
      <c r="B34" s="20" t="s">
        <v>151</v>
      </c>
      <c r="C34" s="21"/>
      <c r="D34" s="21"/>
    </row>
    <row r="35" spans="1:4" ht="15.75" thickBot="1">
      <c r="A35" s="20" t="s">
        <v>74</v>
      </c>
      <c r="B35" s="20" t="s">
        <v>75</v>
      </c>
      <c r="C35" s="21"/>
      <c r="D35" s="21"/>
    </row>
    <row r="36" spans="1:4" ht="15.75" thickBot="1">
      <c r="A36" s="20" t="s">
        <v>76</v>
      </c>
      <c r="B36" s="20" t="s">
        <v>77</v>
      </c>
      <c r="C36" s="21">
        <v>5012</v>
      </c>
      <c r="D36" s="21">
        <v>5012</v>
      </c>
    </row>
    <row r="37" spans="1:4" ht="15.75" thickBot="1">
      <c r="A37" s="18" t="s">
        <v>126</v>
      </c>
      <c r="B37" s="18" t="s">
        <v>152</v>
      </c>
      <c r="C37" s="19">
        <f>SUM(C38:C39,C44:C48)</f>
        <v>164792</v>
      </c>
      <c r="D37" s="19">
        <f>SUM(D38:D39,D44:D48)</f>
        <v>168294</v>
      </c>
    </row>
    <row r="38" spans="1:4" ht="15.75" thickBot="1">
      <c r="A38" s="20" t="s">
        <v>82</v>
      </c>
      <c r="B38" s="20" t="s">
        <v>79</v>
      </c>
      <c r="C38" s="21"/>
      <c r="D38" s="21"/>
    </row>
    <row r="39" spans="1:4" ht="15.75" thickBot="1">
      <c r="A39" s="20"/>
      <c r="B39" s="20" t="s">
        <v>84</v>
      </c>
      <c r="C39" s="21">
        <f>SUM(C40:C43)</f>
        <v>162399</v>
      </c>
      <c r="D39" s="21">
        <f>SUM(D40:D43)</f>
        <v>167390</v>
      </c>
    </row>
    <row r="40" spans="1:4" ht="15.75" thickBot="1">
      <c r="A40" s="20" t="s">
        <v>85</v>
      </c>
      <c r="B40" s="20" t="s">
        <v>153</v>
      </c>
      <c r="C40" s="21"/>
      <c r="D40" s="21"/>
    </row>
    <row r="41" spans="1:4" ht="15.75" thickBot="1">
      <c r="A41" s="20" t="s">
        <v>87</v>
      </c>
      <c r="B41" s="20" t="s">
        <v>154</v>
      </c>
      <c r="C41" s="21">
        <v>162381</v>
      </c>
      <c r="D41" s="21">
        <v>167381</v>
      </c>
    </row>
    <row r="42" spans="1:4" ht="15.75" thickBot="1">
      <c r="A42" s="20" t="s">
        <v>89</v>
      </c>
      <c r="B42" s="20" t="s">
        <v>155</v>
      </c>
      <c r="C42" s="21"/>
      <c r="D42" s="21"/>
    </row>
    <row r="43" spans="1:4" ht="18" customHeight="1" thickBot="1">
      <c r="A43" s="20" t="s">
        <v>91</v>
      </c>
      <c r="B43" s="20" t="s">
        <v>156</v>
      </c>
      <c r="C43" s="21">
        <v>18</v>
      </c>
      <c r="D43" s="21">
        <v>9</v>
      </c>
    </row>
    <row r="44" spans="1:4" ht="15.75" thickBot="1">
      <c r="A44" s="20" t="s">
        <v>93</v>
      </c>
      <c r="B44" s="20" t="s">
        <v>94</v>
      </c>
      <c r="C44" s="21"/>
      <c r="D44" s="21"/>
    </row>
    <row r="45" spans="1:4" ht="15.75" thickBot="1">
      <c r="A45" s="20" t="s">
        <v>95</v>
      </c>
      <c r="B45" s="20" t="s">
        <v>96</v>
      </c>
      <c r="C45" s="21">
        <v>904</v>
      </c>
      <c r="D45" s="21">
        <v>904</v>
      </c>
    </row>
    <row r="46" spans="1:4" ht="15.75" thickBot="1">
      <c r="A46" s="20" t="s">
        <v>97</v>
      </c>
      <c r="B46" s="20" t="s">
        <v>98</v>
      </c>
      <c r="C46" s="21">
        <v>1489</v>
      </c>
      <c r="D46" s="21"/>
    </row>
    <row r="47" spans="1:4" ht="15.75" thickBot="1">
      <c r="A47" s="20" t="s">
        <v>157</v>
      </c>
      <c r="B47" s="20" t="s">
        <v>100</v>
      </c>
      <c r="C47" s="21"/>
      <c r="D47" s="21"/>
    </row>
    <row r="48" spans="1:4" ht="15.75" thickBot="1">
      <c r="A48" s="20" t="s">
        <v>158</v>
      </c>
      <c r="B48" s="20" t="s">
        <v>102</v>
      </c>
      <c r="C48" s="21"/>
      <c r="D48" s="21"/>
    </row>
    <row r="49" spans="1:4" ht="15.75" thickBot="1">
      <c r="A49" s="18" t="s">
        <v>126</v>
      </c>
      <c r="B49" s="18" t="s">
        <v>159</v>
      </c>
      <c r="C49" s="19">
        <f>SUM(C50:C52,C57:C58,C61:C62)</f>
        <v>28239</v>
      </c>
      <c r="D49" s="19">
        <f>SUM(D50:D52,D57:D58,D61:D62)</f>
        <v>29360</v>
      </c>
    </row>
    <row r="50" spans="1:4" ht="15.75" thickBot="1">
      <c r="A50" s="20" t="s">
        <v>104</v>
      </c>
      <c r="B50" s="20" t="s">
        <v>105</v>
      </c>
      <c r="C50" s="21"/>
      <c r="D50" s="21"/>
    </row>
    <row r="51" spans="1:4" ht="15.75" thickBot="1">
      <c r="A51" s="20" t="s">
        <v>107</v>
      </c>
      <c r="B51" s="20" t="s">
        <v>106</v>
      </c>
      <c r="C51" s="21">
        <v>6390</v>
      </c>
      <c r="D51" s="21">
        <v>7091</v>
      </c>
    </row>
    <row r="52" spans="1:4" ht="15.75" thickBot="1">
      <c r="A52" s="20"/>
      <c r="B52" s="20" t="s">
        <v>108</v>
      </c>
      <c r="C52" s="21">
        <f>SUM(C53:C56)</f>
        <v>17634</v>
      </c>
      <c r="D52" s="21">
        <f>SUM(D53:D56)</f>
        <v>15988</v>
      </c>
    </row>
    <row r="53" spans="1:4" ht="15.75" thickBot="1">
      <c r="A53" s="20" t="s">
        <v>109</v>
      </c>
      <c r="B53" s="20" t="s">
        <v>153</v>
      </c>
      <c r="C53" s="21"/>
      <c r="D53" s="21"/>
    </row>
    <row r="54" spans="1:4" ht="15.75" thickBot="1">
      <c r="A54" s="20" t="s">
        <v>110</v>
      </c>
      <c r="B54" s="20" t="s">
        <v>154</v>
      </c>
      <c r="C54" s="21">
        <v>15801</v>
      </c>
      <c r="D54" s="21">
        <v>15766</v>
      </c>
    </row>
    <row r="55" spans="1:4" ht="15.75" thickBot="1">
      <c r="A55" s="20" t="s">
        <v>111</v>
      </c>
      <c r="B55" s="20" t="s">
        <v>155</v>
      </c>
      <c r="C55" s="21"/>
      <c r="D55" s="21"/>
    </row>
    <row r="56" spans="1:4" ht="42" customHeight="1" thickBot="1">
      <c r="A56" s="20" t="s">
        <v>112</v>
      </c>
      <c r="B56" s="20" t="s">
        <v>160</v>
      </c>
      <c r="C56" s="21">
        <v>1833</v>
      </c>
      <c r="D56" s="21">
        <v>222</v>
      </c>
    </row>
    <row r="57" spans="1:4" ht="31.5" customHeight="1" thickBot="1">
      <c r="A57" s="20" t="s">
        <v>114</v>
      </c>
      <c r="B57" s="20" t="s">
        <v>115</v>
      </c>
      <c r="C57" s="21">
        <v>2441</v>
      </c>
      <c r="D57" s="21">
        <v>2441</v>
      </c>
    </row>
    <row r="58" spans="1:4" ht="15.75" thickBot="1">
      <c r="A58" s="20"/>
      <c r="B58" s="20" t="s">
        <v>116</v>
      </c>
      <c r="C58" s="21">
        <f>SUM(C59:C60)</f>
        <v>657</v>
      </c>
      <c r="D58" s="21">
        <f>SUM(D59:D60)</f>
        <v>3840</v>
      </c>
    </row>
    <row r="59" spans="1:4" ht="15.75" thickBot="1">
      <c r="A59" s="20" t="s">
        <v>117</v>
      </c>
      <c r="B59" s="20" t="s">
        <v>161</v>
      </c>
      <c r="C59" s="21">
        <v>112</v>
      </c>
      <c r="D59" s="21">
        <v>168</v>
      </c>
    </row>
    <row r="60" spans="1:4" ht="15.75" thickBot="1">
      <c r="A60" s="20" t="s">
        <v>119</v>
      </c>
      <c r="B60" s="20" t="s">
        <v>162</v>
      </c>
      <c r="C60" s="21">
        <v>545</v>
      </c>
      <c r="D60" s="21">
        <v>3672</v>
      </c>
    </row>
    <row r="61" spans="1:4" ht="15.75" thickBot="1">
      <c r="A61" s="20" t="s">
        <v>121</v>
      </c>
      <c r="B61" s="20" t="s">
        <v>122</v>
      </c>
      <c r="C61" s="21">
        <v>1117</v>
      </c>
      <c r="D61" s="21"/>
    </row>
    <row r="62" spans="1:4" ht="15.75" thickBot="1">
      <c r="A62" s="20" t="s">
        <v>163</v>
      </c>
      <c r="B62" s="20" t="s">
        <v>124</v>
      </c>
      <c r="C62" s="21"/>
      <c r="D62" s="21"/>
    </row>
    <row r="63" spans="1:4" ht="23.25" customHeight="1" thickBot="1">
      <c r="A63" s="22"/>
      <c r="B63" s="22" t="s">
        <v>125</v>
      </c>
      <c r="C63" s="23">
        <f>C24+C37+C49</f>
        <v>2401296</v>
      </c>
      <c r="D63" s="23">
        <f>D24+D37+D49</f>
        <v>2408551</v>
      </c>
    </row>
    <row r="66" spans="1:1">
      <c r="A66" s="24" t="s">
        <v>164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sqref="A1:D1"/>
    </sheetView>
  </sheetViews>
  <sheetFormatPr baseColWidth="10" defaultRowHeight="15"/>
  <cols>
    <col min="1" max="1" width="49" customWidth="1"/>
    <col min="2" max="2" width="76.28515625" customWidth="1"/>
    <col min="3" max="3" width="20.7109375" customWidth="1"/>
    <col min="4" max="4" width="21.28515625" customWidth="1"/>
    <col min="5" max="5" width="14.5703125" bestFit="1" customWidth="1"/>
  </cols>
  <sheetData>
    <row r="1" spans="1:5" ht="12.75" customHeight="1" thickBot="1">
      <c r="A1" s="115" t="s">
        <v>1</v>
      </c>
      <c r="B1" s="115"/>
      <c r="C1" s="115"/>
      <c r="D1" s="115"/>
    </row>
    <row r="2" spans="1:5" ht="20.25" thickBot="1">
      <c r="A2" s="15" t="s">
        <v>126</v>
      </c>
      <c r="B2" s="16" t="s">
        <v>127</v>
      </c>
      <c r="C2" s="15"/>
      <c r="D2" s="15"/>
    </row>
    <row r="3" spans="1:5" ht="15.75" thickBot="1">
      <c r="A3" s="15" t="s">
        <v>126</v>
      </c>
      <c r="B3" s="15" t="s">
        <v>128</v>
      </c>
      <c r="C3" s="40" t="s">
        <v>168</v>
      </c>
      <c r="D3" s="40" t="s">
        <v>169</v>
      </c>
    </row>
    <row r="4" spans="1:5" ht="18.75" customHeight="1" thickBot="1">
      <c r="A4" s="18" t="s">
        <v>126</v>
      </c>
      <c r="B4" s="18" t="s">
        <v>129</v>
      </c>
      <c r="C4" s="19">
        <f>SUM(C5:C11)</f>
        <v>4484096</v>
      </c>
      <c r="D4" s="19">
        <f>SUM(D5:D11)</f>
        <v>4472332</v>
      </c>
    </row>
    <row r="5" spans="1:5" ht="34.5" thickBot="1">
      <c r="A5" s="20" t="s">
        <v>130</v>
      </c>
      <c r="B5" s="20" t="s">
        <v>8</v>
      </c>
      <c r="C5" s="21">
        <v>4015636</v>
      </c>
      <c r="D5" s="21">
        <v>4013247</v>
      </c>
    </row>
    <row r="6" spans="1:5" ht="45.75" thickBot="1">
      <c r="A6" s="20" t="s">
        <v>131</v>
      </c>
      <c r="B6" s="20" t="s">
        <v>16</v>
      </c>
      <c r="C6" s="21">
        <v>71</v>
      </c>
      <c r="D6" s="21">
        <v>7189</v>
      </c>
    </row>
    <row r="7" spans="1:5" ht="15.75" thickBot="1">
      <c r="A7" s="20" t="s">
        <v>132</v>
      </c>
      <c r="B7" s="20" t="s">
        <v>21</v>
      </c>
      <c r="C7" s="21">
        <v>19502</v>
      </c>
      <c r="D7" s="21">
        <v>12223</v>
      </c>
    </row>
    <row r="8" spans="1:5" ht="29.25" customHeight="1" thickBot="1">
      <c r="A8" s="20" t="s">
        <v>25</v>
      </c>
      <c r="B8" s="20" t="s">
        <v>26</v>
      </c>
      <c r="C8" s="21">
        <v>248403</v>
      </c>
      <c r="D8" s="21">
        <v>246721</v>
      </c>
    </row>
    <row r="9" spans="1:5" ht="35.25" customHeight="1" thickBot="1">
      <c r="A9" s="20" t="s">
        <v>27</v>
      </c>
      <c r="B9" s="20" t="s">
        <v>28</v>
      </c>
      <c r="C9" s="21">
        <v>200301</v>
      </c>
      <c r="D9" s="21">
        <v>192754</v>
      </c>
      <c r="E9" s="41"/>
    </row>
    <row r="10" spans="1:5" ht="15.75" thickBot="1">
      <c r="A10" s="20"/>
      <c r="B10" s="20" t="s">
        <v>29</v>
      </c>
      <c r="C10" s="21">
        <v>183</v>
      </c>
      <c r="D10" s="21">
        <v>198</v>
      </c>
      <c r="E10" s="41"/>
    </row>
    <row r="11" spans="1:5" ht="15.75" thickBot="1">
      <c r="A11" s="20" t="s">
        <v>133</v>
      </c>
      <c r="B11" s="20" t="s">
        <v>31</v>
      </c>
      <c r="C11" s="21"/>
      <c r="D11" s="21"/>
      <c r="E11" s="41"/>
    </row>
    <row r="12" spans="1:5" ht="15.75" thickBot="1">
      <c r="A12" s="18" t="s">
        <v>126</v>
      </c>
      <c r="B12" s="18" t="s">
        <v>134</v>
      </c>
      <c r="C12" s="19">
        <f>SUM(C13:C15,C19:C22)</f>
        <v>718831</v>
      </c>
      <c r="D12" s="19">
        <f>SUM(D13:D15,D19:D22)</f>
        <v>721969</v>
      </c>
    </row>
    <row r="13" spans="1:5" ht="23.25" thickBot="1">
      <c r="A13" s="20" t="s">
        <v>135</v>
      </c>
      <c r="B13" s="20" t="s">
        <v>33</v>
      </c>
      <c r="C13" s="21">
        <v>2</v>
      </c>
      <c r="D13" s="21">
        <v>2</v>
      </c>
    </row>
    <row r="14" spans="1:5" ht="15.75" thickBot="1">
      <c r="A14" s="20" t="s">
        <v>42</v>
      </c>
      <c r="B14" s="20" t="s">
        <v>41</v>
      </c>
      <c r="C14" s="21">
        <v>10838</v>
      </c>
      <c r="D14" s="21">
        <v>9418</v>
      </c>
    </row>
    <row r="15" spans="1:5" ht="15.75" thickBot="1">
      <c r="A15" s="20"/>
      <c r="B15" s="20" t="s">
        <v>44</v>
      </c>
      <c r="C15" s="21">
        <v>184414</v>
      </c>
      <c r="D15" s="21">
        <v>211439</v>
      </c>
    </row>
    <row r="16" spans="1:5" ht="24" customHeight="1" thickBot="1">
      <c r="A16" s="20" t="s">
        <v>136</v>
      </c>
      <c r="B16" s="20" t="s">
        <v>137</v>
      </c>
      <c r="C16" s="21">
        <v>127534</v>
      </c>
      <c r="D16" s="21">
        <v>130219</v>
      </c>
      <c r="E16" s="42"/>
    </row>
    <row r="17" spans="1:5" ht="15.75" thickBot="1">
      <c r="A17" s="20"/>
      <c r="B17" s="20" t="s">
        <v>138</v>
      </c>
      <c r="C17" s="21"/>
      <c r="D17" s="21"/>
      <c r="E17" s="42"/>
    </row>
    <row r="18" spans="1:5" ht="15.75" thickBot="1">
      <c r="A18" s="20" t="s">
        <v>48</v>
      </c>
      <c r="B18" s="20" t="s">
        <v>139</v>
      </c>
      <c r="C18" s="21">
        <v>56878</v>
      </c>
      <c r="D18" s="21">
        <v>81220</v>
      </c>
      <c r="E18" s="42"/>
    </row>
    <row r="19" spans="1:5" ht="34.5" thickBot="1">
      <c r="A19" s="20" t="s">
        <v>50</v>
      </c>
      <c r="B19" s="20" t="s">
        <v>51</v>
      </c>
      <c r="C19" s="21">
        <v>46056</v>
      </c>
      <c r="D19" s="21">
        <v>43352</v>
      </c>
    </row>
    <row r="20" spans="1:5" ht="45.75" thickBot="1">
      <c r="A20" s="20" t="s">
        <v>52</v>
      </c>
      <c r="B20" s="20" t="s">
        <v>53</v>
      </c>
      <c r="C20" s="21">
        <v>9568</v>
      </c>
      <c r="D20" s="21">
        <v>9832</v>
      </c>
    </row>
    <row r="21" spans="1:5" ht="15.75" thickBot="1">
      <c r="A21" s="20" t="s">
        <v>54</v>
      </c>
      <c r="B21" s="20" t="s">
        <v>55</v>
      </c>
      <c r="C21" s="21">
        <v>6005</v>
      </c>
      <c r="D21" s="21">
        <v>6125</v>
      </c>
    </row>
    <row r="22" spans="1:5" ht="15.75" thickBot="1">
      <c r="A22" s="20"/>
      <c r="B22" s="20" t="s">
        <v>56</v>
      </c>
      <c r="C22" s="21">
        <v>461948</v>
      </c>
      <c r="D22" s="21">
        <v>441801</v>
      </c>
    </row>
    <row r="23" spans="1:5" ht="25.5" customHeight="1" thickBot="1">
      <c r="A23" s="22"/>
      <c r="B23" s="22" t="s">
        <v>57</v>
      </c>
      <c r="C23" s="23">
        <f>C4+C12</f>
        <v>5202927</v>
      </c>
      <c r="D23" s="23">
        <f>D4+D12</f>
        <v>5194301</v>
      </c>
    </row>
    <row r="24" spans="1:5" ht="15.75" thickBot="1">
      <c r="A24" s="18" t="s">
        <v>126</v>
      </c>
      <c r="B24" s="18" t="s">
        <v>140</v>
      </c>
      <c r="C24" s="19">
        <f>C25+C35+C36</f>
        <v>3752720</v>
      </c>
      <c r="D24" s="19">
        <f>D25+D35+D36</f>
        <v>3730801</v>
      </c>
    </row>
    <row r="25" spans="1:5" ht="15.75" thickBot="1">
      <c r="A25" s="20"/>
      <c r="B25" s="20" t="s">
        <v>59</v>
      </c>
      <c r="C25" s="21">
        <f>SUM(C26:C34)</f>
        <v>2989477</v>
      </c>
      <c r="D25" s="21">
        <f>SUM(D26:D34)</f>
        <v>2972283</v>
      </c>
    </row>
    <row r="26" spans="1:5" ht="15.75" thickBot="1">
      <c r="A26" s="20" t="s">
        <v>141</v>
      </c>
      <c r="B26" s="20" t="s">
        <v>142</v>
      </c>
      <c r="C26" s="21">
        <v>1074032</v>
      </c>
      <c r="D26" s="21">
        <v>1074032</v>
      </c>
    </row>
    <row r="27" spans="1:5" ht="15.75" thickBot="1">
      <c r="A27" s="20"/>
      <c r="B27" s="20" t="s">
        <v>143</v>
      </c>
      <c r="C27" s="21">
        <v>1074032</v>
      </c>
      <c r="D27" s="21">
        <v>1074032</v>
      </c>
    </row>
    <row r="28" spans="1:5" ht="15.75" thickBot="1">
      <c r="A28" s="20" t="s">
        <v>144</v>
      </c>
      <c r="B28" s="20" t="s">
        <v>145</v>
      </c>
      <c r="C28" s="21">
        <v>739901</v>
      </c>
      <c r="D28" s="21">
        <v>739901</v>
      </c>
    </row>
    <row r="29" spans="1:5" ht="15.75" thickBot="1">
      <c r="A29" s="20" t="s">
        <v>65</v>
      </c>
      <c r="B29" s="20" t="s">
        <v>146</v>
      </c>
      <c r="C29" s="21"/>
      <c r="D29" s="21"/>
    </row>
    <row r="30" spans="1:5" ht="15.75" thickBot="1">
      <c r="A30" s="20" t="s">
        <v>67</v>
      </c>
      <c r="B30" s="20" t="s">
        <v>147</v>
      </c>
      <c r="C30" s="21">
        <v>154747</v>
      </c>
      <c r="D30" s="21"/>
    </row>
    <row r="31" spans="1:5" ht="15.75" thickBot="1">
      <c r="A31" s="20"/>
      <c r="B31" s="20" t="s">
        <v>148</v>
      </c>
      <c r="C31" s="21"/>
      <c r="D31" s="21"/>
    </row>
    <row r="32" spans="1:5" ht="15.75" thickBot="1">
      <c r="A32" s="20"/>
      <c r="B32" s="20" t="s">
        <v>149</v>
      </c>
      <c r="C32" s="21">
        <v>17194</v>
      </c>
      <c r="D32" s="21">
        <v>154747</v>
      </c>
      <c r="E32" s="42"/>
    </row>
    <row r="33" spans="1:4" ht="15.75" thickBot="1">
      <c r="A33" s="20" t="s">
        <v>71</v>
      </c>
      <c r="B33" s="20" t="s">
        <v>150</v>
      </c>
      <c r="C33" s="21">
        <v>-70429</v>
      </c>
      <c r="D33" s="21">
        <v>-70429</v>
      </c>
    </row>
    <row r="34" spans="1:4" ht="15.75" thickBot="1">
      <c r="A34" s="20"/>
      <c r="B34" s="20" t="s">
        <v>151</v>
      </c>
      <c r="C34" s="21"/>
      <c r="D34" s="21"/>
    </row>
    <row r="35" spans="1:4" ht="15.75" thickBot="1">
      <c r="A35" s="20" t="s">
        <v>74</v>
      </c>
      <c r="B35" s="20" t="s">
        <v>75</v>
      </c>
      <c r="C35" s="21"/>
      <c r="D35" s="21"/>
    </row>
    <row r="36" spans="1:4" ht="15.75" thickBot="1">
      <c r="A36" s="20" t="s">
        <v>76</v>
      </c>
      <c r="B36" s="20" t="s">
        <v>77</v>
      </c>
      <c r="C36" s="21">
        <v>763243</v>
      </c>
      <c r="D36" s="21">
        <v>758518</v>
      </c>
    </row>
    <row r="37" spans="1:4" ht="15.75" thickBot="1">
      <c r="A37" s="18" t="s">
        <v>126</v>
      </c>
      <c r="B37" s="18" t="s">
        <v>152</v>
      </c>
      <c r="C37" s="19">
        <f>SUM(C38:C39,C44:C48)</f>
        <v>469877</v>
      </c>
      <c r="D37" s="19">
        <f>SUM(D38:D39,D44:D48)</f>
        <v>992815</v>
      </c>
    </row>
    <row r="38" spans="1:4" ht="15.75" thickBot="1">
      <c r="A38" s="20" t="s">
        <v>82</v>
      </c>
      <c r="B38" s="20" t="s">
        <v>79</v>
      </c>
      <c r="C38" s="21">
        <v>214244</v>
      </c>
      <c r="D38" s="21">
        <v>232984</v>
      </c>
    </row>
    <row r="39" spans="1:4" ht="15.75" thickBot="1">
      <c r="A39" s="20"/>
      <c r="B39" s="20" t="s">
        <v>84</v>
      </c>
      <c r="C39" s="21">
        <f>SUM(C40:C43)</f>
        <v>79470</v>
      </c>
      <c r="D39" s="21">
        <f>SUM(D40:D43)</f>
        <v>579076</v>
      </c>
    </row>
    <row r="40" spans="1:4" ht="15.75" thickBot="1">
      <c r="A40" s="20" t="s">
        <v>85</v>
      </c>
      <c r="B40" s="20" t="s">
        <v>153</v>
      </c>
      <c r="C40" s="21"/>
      <c r="D40" s="21">
        <v>499765</v>
      </c>
    </row>
    <row r="41" spans="1:4" ht="15.75" thickBot="1">
      <c r="A41" s="20" t="s">
        <v>87</v>
      </c>
      <c r="B41" s="20" t="s">
        <v>154</v>
      </c>
      <c r="C41" s="21"/>
      <c r="D41" s="21"/>
    </row>
    <row r="42" spans="1:4" ht="15.75" thickBot="1">
      <c r="A42" s="20" t="s">
        <v>89</v>
      </c>
      <c r="B42" s="20" t="s">
        <v>155</v>
      </c>
      <c r="C42" s="21"/>
      <c r="D42" s="21"/>
    </row>
    <row r="43" spans="1:4" ht="18" customHeight="1" thickBot="1">
      <c r="A43" s="20" t="s">
        <v>91</v>
      </c>
      <c r="B43" s="20" t="s">
        <v>156</v>
      </c>
      <c r="C43" s="21">
        <v>79470</v>
      </c>
      <c r="D43" s="21">
        <v>79311</v>
      </c>
    </row>
    <row r="44" spans="1:4" ht="15.75" thickBot="1">
      <c r="A44" s="20" t="s">
        <v>93</v>
      </c>
      <c r="B44" s="20" t="s">
        <v>94</v>
      </c>
      <c r="C44" s="21">
        <v>162381</v>
      </c>
      <c r="D44" s="21">
        <v>167381</v>
      </c>
    </row>
    <row r="45" spans="1:4" ht="15.75" thickBot="1">
      <c r="A45" s="20" t="s">
        <v>95</v>
      </c>
      <c r="B45" s="20" t="s">
        <v>96</v>
      </c>
      <c r="C45" s="21">
        <v>1913</v>
      </c>
      <c r="D45" s="21">
        <v>1901</v>
      </c>
    </row>
    <row r="46" spans="1:4" ht="15.75" thickBot="1">
      <c r="A46" s="20" t="s">
        <v>97</v>
      </c>
      <c r="B46" s="20" t="s">
        <v>98</v>
      </c>
      <c r="C46" s="21">
        <v>11869</v>
      </c>
      <c r="D46" s="21">
        <v>11473</v>
      </c>
    </row>
    <row r="47" spans="1:4" ht="15.75" thickBot="1">
      <c r="A47" s="20" t="s">
        <v>157</v>
      </c>
      <c r="B47" s="20" t="s">
        <v>100</v>
      </c>
      <c r="C47" s="21"/>
      <c r="D47" s="21"/>
    </row>
    <row r="48" spans="1:4" ht="15.75" thickBot="1">
      <c r="A48" s="20" t="s">
        <v>158</v>
      </c>
      <c r="B48" s="20" t="s">
        <v>102</v>
      </c>
      <c r="C48" s="21"/>
      <c r="D48" s="21"/>
    </row>
    <row r="49" spans="1:4" ht="15.75" thickBot="1">
      <c r="A49" s="18" t="s">
        <v>126</v>
      </c>
      <c r="B49" s="18" t="s">
        <v>159</v>
      </c>
      <c r="C49" s="19">
        <f>SUM(C50:C52,C57:C58,C61:C62)</f>
        <v>980330</v>
      </c>
      <c r="D49" s="19">
        <f>SUM(D50:D52,D57:D58,D61:D62)</f>
        <v>470685</v>
      </c>
    </row>
    <row r="50" spans="1:4" ht="15.75" thickBot="1">
      <c r="A50" s="20" t="s">
        <v>104</v>
      </c>
      <c r="B50" s="20" t="s">
        <v>105</v>
      </c>
      <c r="C50" s="21"/>
      <c r="D50" s="21"/>
    </row>
    <row r="51" spans="1:4" ht="15.75" thickBot="1">
      <c r="A51" s="20" t="s">
        <v>107</v>
      </c>
      <c r="B51" s="20" t="s">
        <v>106</v>
      </c>
      <c r="C51" s="21">
        <v>165666</v>
      </c>
      <c r="D51" s="21">
        <v>165453</v>
      </c>
    </row>
    <row r="52" spans="1:4" ht="15.75" thickBot="1">
      <c r="A52" s="20"/>
      <c r="B52" s="20" t="s">
        <v>108</v>
      </c>
      <c r="C52" s="21">
        <f>SUM(C53:C56)</f>
        <v>614864</v>
      </c>
      <c r="D52" s="21">
        <f>SUM(D53:D56)</f>
        <v>129725</v>
      </c>
    </row>
    <row r="53" spans="1:4" ht="15.75" thickBot="1">
      <c r="A53" s="20" t="s">
        <v>109</v>
      </c>
      <c r="B53" s="20" t="s">
        <v>153</v>
      </c>
      <c r="C53" s="21">
        <v>500598</v>
      </c>
      <c r="D53" s="21">
        <v>7111</v>
      </c>
    </row>
    <row r="54" spans="1:4" ht="15.75" thickBot="1">
      <c r="A54" s="20" t="s">
        <v>110</v>
      </c>
      <c r="B54" s="20" t="s">
        <v>154</v>
      </c>
      <c r="C54" s="21"/>
      <c r="D54" s="21"/>
    </row>
    <row r="55" spans="1:4" ht="15.75" thickBot="1">
      <c r="A55" s="20" t="s">
        <v>111</v>
      </c>
      <c r="B55" s="20" t="s">
        <v>155</v>
      </c>
      <c r="C55" s="21"/>
      <c r="D55" s="21"/>
    </row>
    <row r="56" spans="1:4" ht="15" customHeight="1" thickBot="1">
      <c r="A56" s="20" t="s">
        <v>112</v>
      </c>
      <c r="B56" s="20" t="s">
        <v>160</v>
      </c>
      <c r="C56" s="21">
        <v>114266</v>
      </c>
      <c r="D56" s="21">
        <v>122614</v>
      </c>
    </row>
    <row r="57" spans="1:4" ht="31.5" customHeight="1" thickBot="1">
      <c r="A57" s="20" t="s">
        <v>114</v>
      </c>
      <c r="B57" s="20" t="s">
        <v>115</v>
      </c>
      <c r="C57" s="21">
        <v>18205</v>
      </c>
      <c r="D57" s="21">
        <v>17910</v>
      </c>
    </row>
    <row r="58" spans="1:4" ht="15.75" thickBot="1">
      <c r="A58" s="20"/>
      <c r="B58" s="20" t="s">
        <v>116</v>
      </c>
      <c r="C58" s="21">
        <f>SUM(C59:C60)</f>
        <v>174279</v>
      </c>
      <c r="D58" s="21">
        <f>SUM(D59:D60)</f>
        <v>150239</v>
      </c>
    </row>
    <row r="59" spans="1:4" ht="15.75" thickBot="1">
      <c r="A59" s="20" t="s">
        <v>117</v>
      </c>
      <c r="B59" s="20" t="s">
        <v>161</v>
      </c>
      <c r="C59" s="21">
        <v>12343</v>
      </c>
      <c r="D59" s="21">
        <v>9152</v>
      </c>
    </row>
    <row r="60" spans="1:4" ht="15.75" thickBot="1">
      <c r="A60" s="20" t="s">
        <v>119</v>
      </c>
      <c r="B60" s="20" t="s">
        <v>162</v>
      </c>
      <c r="C60" s="21">
        <v>161936</v>
      </c>
      <c r="D60" s="21">
        <v>141087</v>
      </c>
    </row>
    <row r="61" spans="1:4" ht="15.75" thickBot="1">
      <c r="A61" s="20" t="s">
        <v>121</v>
      </c>
      <c r="B61" s="20" t="s">
        <v>122</v>
      </c>
      <c r="C61" s="21">
        <v>7316</v>
      </c>
      <c r="D61" s="21">
        <v>7358</v>
      </c>
    </row>
    <row r="62" spans="1:4" ht="15.75" thickBot="1">
      <c r="A62" s="20" t="s">
        <v>163</v>
      </c>
      <c r="B62" s="20" t="s">
        <v>124</v>
      </c>
      <c r="C62" s="21"/>
      <c r="D62" s="21"/>
    </row>
    <row r="63" spans="1:4" ht="23.25" customHeight="1" thickBot="1">
      <c r="A63" s="22"/>
      <c r="B63" s="22" t="s">
        <v>125</v>
      </c>
      <c r="C63" s="23">
        <f>C24+C37+C49</f>
        <v>5202927</v>
      </c>
      <c r="D63" s="23">
        <f>D24+D37+D49</f>
        <v>5194301</v>
      </c>
    </row>
    <row r="66" spans="1:3">
      <c r="A66" s="24" t="s">
        <v>164</v>
      </c>
    </row>
    <row r="67" spans="1:3">
      <c r="C67" s="42"/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/>
  <cols>
    <col min="1" max="1" width="49" customWidth="1"/>
    <col min="2" max="2" width="85.5703125" bestFit="1" customWidth="1"/>
    <col min="3" max="3" width="20.5703125" customWidth="1"/>
    <col min="4" max="4" width="21.42578125" customWidth="1"/>
    <col min="5" max="5" width="28.5703125" bestFit="1" customWidth="1"/>
    <col min="6" max="6" width="85.5703125" bestFit="1" customWidth="1"/>
    <col min="7" max="8" width="15.42578125" bestFit="1" customWidth="1"/>
  </cols>
  <sheetData>
    <row r="1" spans="1:4" ht="12.75" customHeight="1" thickBot="1">
      <c r="A1" s="115" t="s">
        <v>1</v>
      </c>
      <c r="B1" s="115"/>
      <c r="C1" s="115"/>
      <c r="D1" s="115"/>
    </row>
    <row r="2" spans="1:4" ht="20.25" thickBot="1">
      <c r="A2" s="15" t="s">
        <v>126</v>
      </c>
      <c r="B2" s="16" t="s">
        <v>127</v>
      </c>
      <c r="C2" s="15"/>
      <c r="D2" s="15"/>
    </row>
    <row r="3" spans="1:4" ht="15.75" thickBot="1">
      <c r="A3" s="15" t="s">
        <v>126</v>
      </c>
      <c r="B3" s="15" t="s">
        <v>128</v>
      </c>
      <c r="C3" s="15" t="s">
        <v>5</v>
      </c>
      <c r="D3" s="15" t="s">
        <v>6</v>
      </c>
    </row>
    <row r="4" spans="1:4" ht="18.75" customHeight="1" thickBot="1">
      <c r="A4" s="18" t="s">
        <v>126</v>
      </c>
      <c r="B4" s="18" t="s">
        <v>129</v>
      </c>
      <c r="C4" s="19">
        <f>SUM(C5:C11)</f>
        <v>146283</v>
      </c>
      <c r="D4" s="19">
        <f>SUM(D5:D11)</f>
        <v>143551</v>
      </c>
    </row>
    <row r="5" spans="1:4" ht="34.5" thickBot="1">
      <c r="A5" s="20" t="s">
        <v>130</v>
      </c>
      <c r="B5" s="20" t="s">
        <v>8</v>
      </c>
      <c r="C5" s="21"/>
      <c r="D5" s="21"/>
    </row>
    <row r="6" spans="1:4" ht="45.75" thickBot="1">
      <c r="A6" s="20" t="s">
        <v>131</v>
      </c>
      <c r="B6" s="20" t="s">
        <v>16</v>
      </c>
      <c r="C6" s="21"/>
      <c r="D6" s="21"/>
    </row>
    <row r="7" spans="1:4" ht="15.75" thickBot="1">
      <c r="A7" s="20" t="s">
        <v>132</v>
      </c>
      <c r="B7" s="20" t="s">
        <v>21</v>
      </c>
      <c r="C7" s="21"/>
      <c r="D7" s="21"/>
    </row>
    <row r="8" spans="1:4" ht="29.25" customHeight="1" thickBot="1">
      <c r="A8" s="20" t="s">
        <v>25</v>
      </c>
      <c r="B8" s="20" t="s">
        <v>26</v>
      </c>
      <c r="C8" s="21">
        <v>145913</v>
      </c>
      <c r="D8" s="21">
        <v>143181</v>
      </c>
    </row>
    <row r="9" spans="1:4" ht="35.25" customHeight="1" thickBot="1">
      <c r="A9" s="20" t="s">
        <v>27</v>
      </c>
      <c r="B9" s="20" t="s">
        <v>28</v>
      </c>
      <c r="C9" s="21">
        <v>370</v>
      </c>
      <c r="D9" s="21">
        <v>370</v>
      </c>
    </row>
    <row r="10" spans="1:4" ht="15.75" thickBot="1">
      <c r="A10" s="20"/>
      <c r="B10" s="20" t="s">
        <v>29</v>
      </c>
      <c r="C10" s="21"/>
      <c r="D10" s="21"/>
    </row>
    <row r="11" spans="1:4" ht="15.75" thickBot="1">
      <c r="A11" s="20" t="s">
        <v>133</v>
      </c>
      <c r="B11" s="20" t="s">
        <v>31</v>
      </c>
      <c r="C11" s="21"/>
      <c r="D11" s="21"/>
    </row>
    <row r="12" spans="1:4" ht="15.75" thickBot="1">
      <c r="A12" s="18" t="s">
        <v>126</v>
      </c>
      <c r="B12" s="18" t="s">
        <v>134</v>
      </c>
      <c r="C12" s="19">
        <f>SUM(C13:C15,C19:C22)</f>
        <v>2169</v>
      </c>
      <c r="D12" s="19">
        <f>SUM(D13:D15,D19:D22)</f>
        <v>986</v>
      </c>
    </row>
    <row r="13" spans="1:4" ht="23.25" thickBot="1">
      <c r="A13" s="20" t="s">
        <v>135</v>
      </c>
      <c r="B13" s="20" t="s">
        <v>33</v>
      </c>
      <c r="C13" s="21"/>
      <c r="D13" s="21"/>
    </row>
    <row r="14" spans="1:4" ht="15.75" thickBot="1">
      <c r="A14" s="20" t="s">
        <v>42</v>
      </c>
      <c r="B14" s="20" t="s">
        <v>41</v>
      </c>
      <c r="C14" s="21"/>
      <c r="D14" s="21"/>
    </row>
    <row r="15" spans="1:4" ht="15.75" thickBot="1">
      <c r="A15" s="20"/>
      <c r="B15" s="20" t="s">
        <v>44</v>
      </c>
      <c r="C15" s="21">
        <f>SUM(C16:C18)</f>
        <v>1201</v>
      </c>
      <c r="D15" s="21">
        <f>SUM(D16:D18)</f>
        <v>788</v>
      </c>
    </row>
    <row r="16" spans="1:4" ht="24" customHeight="1" thickBot="1">
      <c r="A16" s="20" t="s">
        <v>136</v>
      </c>
      <c r="B16" s="20" t="s">
        <v>137</v>
      </c>
      <c r="C16" s="21"/>
      <c r="D16" s="21"/>
    </row>
    <row r="17" spans="1:4" ht="15.75" thickBot="1">
      <c r="A17" s="20"/>
      <c r="B17" s="20" t="s">
        <v>138</v>
      </c>
      <c r="C17" s="21"/>
      <c r="D17" s="21"/>
    </row>
    <row r="18" spans="1:4" ht="15.75" thickBot="1">
      <c r="A18" s="20" t="s">
        <v>48</v>
      </c>
      <c r="B18" s="20" t="s">
        <v>139</v>
      </c>
      <c r="C18" s="21">
        <v>1201</v>
      </c>
      <c r="D18" s="21">
        <v>788</v>
      </c>
    </row>
    <row r="19" spans="1:4" ht="46.5" customHeight="1" thickBot="1">
      <c r="A19" s="20" t="s">
        <v>50</v>
      </c>
      <c r="B19" s="20" t="s">
        <v>51</v>
      </c>
      <c r="C19" s="21">
        <v>872</v>
      </c>
      <c r="D19" s="21">
        <v>110</v>
      </c>
    </row>
    <row r="20" spans="1:4" ht="52.5" customHeight="1" thickBot="1">
      <c r="A20" s="20" t="s">
        <v>52</v>
      </c>
      <c r="B20" s="20" t="s">
        <v>53</v>
      </c>
      <c r="C20" s="21"/>
      <c r="D20" s="21"/>
    </row>
    <row r="21" spans="1:4" ht="15.75" thickBot="1">
      <c r="A21" s="20" t="s">
        <v>54</v>
      </c>
      <c r="B21" s="20" t="s">
        <v>55</v>
      </c>
      <c r="C21" s="21"/>
      <c r="D21" s="21">
        <v>4</v>
      </c>
    </row>
    <row r="22" spans="1:4" ht="15.75" thickBot="1">
      <c r="A22" s="20"/>
      <c r="B22" s="20" t="s">
        <v>56</v>
      </c>
      <c r="C22" s="21">
        <v>96</v>
      </c>
      <c r="D22" s="21">
        <v>84</v>
      </c>
    </row>
    <row r="23" spans="1:4" ht="25.5" customHeight="1" thickBot="1">
      <c r="A23" s="22"/>
      <c r="B23" s="22" t="s">
        <v>57</v>
      </c>
      <c r="C23" s="23">
        <f>C4+C12</f>
        <v>148452</v>
      </c>
      <c r="D23" s="23">
        <f>D4+D12</f>
        <v>144537</v>
      </c>
    </row>
    <row r="24" spans="1:4" ht="15.75" thickBot="1">
      <c r="A24" s="18" t="s">
        <v>126</v>
      </c>
      <c r="B24" s="18" t="s">
        <v>140</v>
      </c>
      <c r="C24" s="19">
        <f>C25+C35+C36</f>
        <v>102721</v>
      </c>
      <c r="D24" s="19">
        <f>D25+D35+D36</f>
        <v>101274</v>
      </c>
    </row>
    <row r="25" spans="1:4" ht="15.75" thickBot="1">
      <c r="A25" s="20"/>
      <c r="B25" s="20" t="s">
        <v>59</v>
      </c>
      <c r="C25" s="21">
        <f>SUM(C26:C34)</f>
        <v>102721</v>
      </c>
      <c r="D25" s="21">
        <f>SUM(D26:D34)</f>
        <v>101274</v>
      </c>
    </row>
    <row r="26" spans="1:4" ht="15.75" thickBot="1">
      <c r="A26" s="20" t="s">
        <v>141</v>
      </c>
      <c r="B26" s="20" t="s">
        <v>142</v>
      </c>
      <c r="C26" s="21">
        <v>80600</v>
      </c>
      <c r="D26" s="21">
        <v>80600</v>
      </c>
    </row>
    <row r="27" spans="1:4" ht="15.75" thickBot="1">
      <c r="A27" s="20"/>
      <c r="B27" s="20" t="s">
        <v>143</v>
      </c>
      <c r="C27" s="21"/>
      <c r="D27" s="21"/>
    </row>
    <row r="28" spans="1:4" ht="15.75" thickBot="1">
      <c r="A28" s="20" t="s">
        <v>144</v>
      </c>
      <c r="B28" s="20" t="s">
        <v>145</v>
      </c>
      <c r="C28" s="21">
        <v>64321</v>
      </c>
      <c r="D28" s="21">
        <v>64321</v>
      </c>
    </row>
    <row r="29" spans="1:4" ht="15.75" thickBot="1">
      <c r="A29" s="20" t="s">
        <v>65</v>
      </c>
      <c r="B29" s="20" t="s">
        <v>146</v>
      </c>
      <c r="C29" s="21"/>
      <c r="D29" s="21"/>
    </row>
    <row r="30" spans="1:4" ht="15.75" thickBot="1">
      <c r="A30" s="20" t="s">
        <v>67</v>
      </c>
      <c r="B30" s="20" t="s">
        <v>147</v>
      </c>
      <c r="C30" s="21">
        <v>-43647</v>
      </c>
      <c r="D30" s="21">
        <v>-8561</v>
      </c>
    </row>
    <row r="31" spans="1:4" ht="15.75" thickBot="1">
      <c r="A31" s="20"/>
      <c r="B31" s="20" t="s">
        <v>148</v>
      </c>
      <c r="C31" s="21"/>
      <c r="D31" s="21"/>
    </row>
    <row r="32" spans="1:4" ht="15.75" thickBot="1">
      <c r="A32" s="20"/>
      <c r="B32" s="20" t="s">
        <v>149</v>
      </c>
      <c r="C32" s="21">
        <v>1447</v>
      </c>
      <c r="D32" s="21">
        <v>-35086</v>
      </c>
    </row>
    <row r="33" spans="1:4" ht="15.75" thickBot="1">
      <c r="A33" s="20" t="s">
        <v>71</v>
      </c>
      <c r="B33" s="20" t="s">
        <v>150</v>
      </c>
      <c r="C33" s="21"/>
      <c r="D33" s="21"/>
    </row>
    <row r="34" spans="1:4" ht="15.75" thickBot="1">
      <c r="A34" s="20"/>
      <c r="B34" s="20" t="s">
        <v>151</v>
      </c>
      <c r="C34" s="21"/>
      <c r="D34" s="21"/>
    </row>
    <row r="35" spans="1:4" ht="15.75" thickBot="1">
      <c r="A35" s="20" t="s">
        <v>74</v>
      </c>
      <c r="B35" s="20" t="s">
        <v>75</v>
      </c>
      <c r="C35" s="21"/>
      <c r="D35" s="21"/>
    </row>
    <row r="36" spans="1:4" ht="15.75" thickBot="1">
      <c r="A36" s="20" t="s">
        <v>76</v>
      </c>
      <c r="B36" s="20" t="s">
        <v>77</v>
      </c>
      <c r="C36" s="21"/>
      <c r="D36" s="21"/>
    </row>
    <row r="37" spans="1:4" ht="15.75" thickBot="1">
      <c r="A37" s="18" t="s">
        <v>126</v>
      </c>
      <c r="B37" s="18" t="s">
        <v>152</v>
      </c>
      <c r="C37" s="19">
        <f>SUM(C38:C39,C44:C48)</f>
        <v>25852</v>
      </c>
      <c r="D37" s="19">
        <f>SUM(D38:D39,D44:D48)</f>
        <v>24170</v>
      </c>
    </row>
    <row r="38" spans="1:4" ht="15.75" thickBot="1">
      <c r="A38" s="20" t="s">
        <v>82</v>
      </c>
      <c r="B38" s="20" t="s">
        <v>79</v>
      </c>
      <c r="C38" s="21"/>
      <c r="D38" s="21"/>
    </row>
    <row r="39" spans="1:4" ht="15.75" thickBot="1">
      <c r="A39" s="20"/>
      <c r="B39" s="20" t="s">
        <v>84</v>
      </c>
      <c r="C39" s="21">
        <f>SUM(C40:C43)</f>
        <v>0</v>
      </c>
      <c r="D39" s="21">
        <f>SUM(D40:D43)</f>
        <v>0</v>
      </c>
    </row>
    <row r="40" spans="1:4" ht="15.75" thickBot="1">
      <c r="A40" s="20" t="s">
        <v>85</v>
      </c>
      <c r="B40" s="20" t="s">
        <v>153</v>
      </c>
      <c r="C40" s="21"/>
      <c r="D40" s="21"/>
    </row>
    <row r="41" spans="1:4" ht="15.75" thickBot="1">
      <c r="A41" s="20" t="s">
        <v>87</v>
      </c>
      <c r="B41" s="20" t="s">
        <v>154</v>
      </c>
      <c r="C41" s="21"/>
      <c r="D41" s="21"/>
    </row>
    <row r="42" spans="1:4" ht="15.75" thickBot="1">
      <c r="A42" s="20" t="s">
        <v>89</v>
      </c>
      <c r="B42" s="20" t="s">
        <v>155</v>
      </c>
      <c r="C42" s="21"/>
      <c r="D42" s="21"/>
    </row>
    <row r="43" spans="1:4" ht="18" customHeight="1" thickBot="1">
      <c r="A43" s="20" t="s">
        <v>91</v>
      </c>
      <c r="B43" s="20" t="s">
        <v>156</v>
      </c>
      <c r="C43" s="21"/>
      <c r="D43" s="21"/>
    </row>
    <row r="44" spans="1:4" ht="15.75" thickBot="1">
      <c r="A44" s="20" t="s">
        <v>93</v>
      </c>
      <c r="B44" s="20" t="s">
        <v>94</v>
      </c>
      <c r="C44" s="21">
        <v>25852</v>
      </c>
      <c r="D44" s="21">
        <v>24170</v>
      </c>
    </row>
    <row r="45" spans="1:4" ht="15.75" thickBot="1">
      <c r="A45" s="20" t="s">
        <v>95</v>
      </c>
      <c r="B45" s="20" t="s">
        <v>96</v>
      </c>
      <c r="C45" s="21"/>
      <c r="D45" s="21"/>
    </row>
    <row r="46" spans="1:4" ht="15.75" thickBot="1">
      <c r="A46" s="20" t="s">
        <v>97</v>
      </c>
      <c r="B46" s="20" t="s">
        <v>98</v>
      </c>
      <c r="C46" s="21"/>
      <c r="D46" s="21"/>
    </row>
    <row r="47" spans="1:4" ht="15.75" thickBot="1">
      <c r="A47" s="20" t="s">
        <v>157</v>
      </c>
      <c r="B47" s="20" t="s">
        <v>100</v>
      </c>
      <c r="C47" s="21"/>
      <c r="D47" s="21"/>
    </row>
    <row r="48" spans="1:4" ht="15.75" thickBot="1">
      <c r="A48" s="20" t="s">
        <v>158</v>
      </c>
      <c r="B48" s="20" t="s">
        <v>102</v>
      </c>
      <c r="C48" s="21"/>
      <c r="D48" s="21"/>
    </row>
    <row r="49" spans="1:4" ht="15.75" thickBot="1">
      <c r="A49" s="18" t="s">
        <v>126</v>
      </c>
      <c r="B49" s="18" t="s">
        <v>159</v>
      </c>
      <c r="C49" s="19">
        <f>SUM(C50:C52,C57:C58,C61:C62)</f>
        <v>19879</v>
      </c>
      <c r="D49" s="19">
        <f>SUM(D50:D52,D57:D58,D61:D62)</f>
        <v>19093</v>
      </c>
    </row>
    <row r="50" spans="1:4" ht="15.75" thickBot="1">
      <c r="A50" s="20" t="s">
        <v>104</v>
      </c>
      <c r="B50" s="20" t="s">
        <v>105</v>
      </c>
      <c r="C50" s="21"/>
      <c r="D50" s="21"/>
    </row>
    <row r="51" spans="1:4" ht="15.75" thickBot="1">
      <c r="A51" s="20" t="s">
        <v>107</v>
      </c>
      <c r="B51" s="20" t="s">
        <v>106</v>
      </c>
      <c r="C51" s="21"/>
      <c r="D51" s="21"/>
    </row>
    <row r="52" spans="1:4" ht="15.75" thickBot="1">
      <c r="A52" s="20"/>
      <c r="B52" s="20" t="s">
        <v>108</v>
      </c>
      <c r="C52" s="21">
        <f>SUM(C53:C56)</f>
        <v>2</v>
      </c>
      <c r="D52" s="21">
        <f>SUM(D53:D56)</f>
        <v>1</v>
      </c>
    </row>
    <row r="53" spans="1:4" ht="15.75" thickBot="1">
      <c r="A53" s="20" t="s">
        <v>109</v>
      </c>
      <c r="B53" s="20" t="s">
        <v>153</v>
      </c>
      <c r="C53" s="21"/>
      <c r="D53" s="21"/>
    </row>
    <row r="54" spans="1:4" ht="15.75" thickBot="1">
      <c r="A54" s="20" t="s">
        <v>110</v>
      </c>
      <c r="B54" s="20" t="s">
        <v>154</v>
      </c>
      <c r="C54" s="21"/>
      <c r="D54" s="21"/>
    </row>
    <row r="55" spans="1:4" ht="15.75" thickBot="1">
      <c r="A55" s="20" t="s">
        <v>111</v>
      </c>
      <c r="B55" s="20" t="s">
        <v>155</v>
      </c>
      <c r="C55" s="21"/>
      <c r="D55" s="21"/>
    </row>
    <row r="56" spans="1:4" ht="42" customHeight="1" thickBot="1">
      <c r="A56" s="20" t="s">
        <v>112</v>
      </c>
      <c r="B56" s="20" t="s">
        <v>160</v>
      </c>
      <c r="C56" s="21">
        <v>2</v>
      </c>
      <c r="D56" s="21">
        <v>1</v>
      </c>
    </row>
    <row r="57" spans="1:4" ht="31.5" customHeight="1" thickBot="1">
      <c r="A57" s="20" t="s">
        <v>114</v>
      </c>
      <c r="B57" s="20" t="s">
        <v>115</v>
      </c>
      <c r="C57" s="21">
        <v>19580</v>
      </c>
      <c r="D57" s="21">
        <v>18776</v>
      </c>
    </row>
    <row r="58" spans="1:4" ht="15.75" thickBot="1">
      <c r="A58" s="20"/>
      <c r="B58" s="20" t="s">
        <v>116</v>
      </c>
      <c r="C58" s="21">
        <f>SUM(C59:C60)</f>
        <v>297</v>
      </c>
      <c r="D58" s="21">
        <f>SUM(D59:D60)</f>
        <v>316</v>
      </c>
    </row>
    <row r="59" spans="1:4" ht="15.75" thickBot="1">
      <c r="A59" s="20" t="s">
        <v>117</v>
      </c>
      <c r="B59" s="20" t="s">
        <v>161</v>
      </c>
      <c r="C59" s="21"/>
      <c r="D59" s="21"/>
    </row>
    <row r="60" spans="1:4" ht="15.75" thickBot="1">
      <c r="A60" s="20" t="s">
        <v>119</v>
      </c>
      <c r="B60" s="20" t="s">
        <v>162</v>
      </c>
      <c r="C60" s="21">
        <v>297</v>
      </c>
      <c r="D60" s="21">
        <v>316</v>
      </c>
    </row>
    <row r="61" spans="1:4" ht="15.75" thickBot="1">
      <c r="A61" s="20" t="s">
        <v>121</v>
      </c>
      <c r="B61" s="20" t="s">
        <v>122</v>
      </c>
      <c r="C61" s="21"/>
      <c r="D61" s="21"/>
    </row>
    <row r="62" spans="1:4" ht="15.75" thickBot="1">
      <c r="A62" s="20" t="s">
        <v>163</v>
      </c>
      <c r="B62" s="20" t="s">
        <v>124</v>
      </c>
      <c r="C62" s="21"/>
      <c r="D62" s="21"/>
    </row>
    <row r="63" spans="1:4" ht="23.25" customHeight="1" thickBot="1">
      <c r="A63" s="22"/>
      <c r="B63" s="22" t="s">
        <v>125</v>
      </c>
      <c r="C63" s="23">
        <f>C24+C37+C49</f>
        <v>148452</v>
      </c>
      <c r="D63" s="23">
        <f>D24+D37+D49</f>
        <v>144537</v>
      </c>
    </row>
    <row r="66" spans="1:1">
      <c r="A66" s="24" t="s">
        <v>164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>
      <c r="A1" s="115" t="s">
        <v>1</v>
      </c>
      <c r="B1" s="115"/>
      <c r="C1" s="115"/>
      <c r="D1" s="115"/>
    </row>
    <row r="2" spans="1:4" ht="20.25" thickBot="1">
      <c r="A2" s="15" t="s">
        <v>126</v>
      </c>
      <c r="B2" s="16" t="s">
        <v>127</v>
      </c>
      <c r="C2" s="15"/>
      <c r="D2" s="15"/>
    </row>
    <row r="3" spans="1:4" ht="15.75" thickBot="1">
      <c r="A3" s="15" t="s">
        <v>126</v>
      </c>
      <c r="B3" s="15" t="s">
        <v>128</v>
      </c>
      <c r="C3" s="38">
        <v>45382</v>
      </c>
      <c r="D3" s="38">
        <v>45291</v>
      </c>
    </row>
    <row r="4" spans="1:4" ht="18.75" customHeight="1" thickBot="1">
      <c r="A4" s="18" t="s">
        <v>126</v>
      </c>
      <c r="B4" s="18" t="s">
        <v>129</v>
      </c>
      <c r="C4" s="19">
        <f>SUM(C5:C11)</f>
        <v>94708</v>
      </c>
      <c r="D4" s="19">
        <f>SUM(D5:D11)</f>
        <v>95825</v>
      </c>
    </row>
    <row r="5" spans="1:4" ht="34.5" thickBot="1">
      <c r="A5" s="20" t="s">
        <v>130</v>
      </c>
      <c r="B5" s="20" t="s">
        <v>8</v>
      </c>
      <c r="C5" s="21">
        <v>94254</v>
      </c>
      <c r="D5" s="21">
        <v>95382</v>
      </c>
    </row>
    <row r="6" spans="1:4" ht="45.75" thickBot="1">
      <c r="A6" s="20" t="s">
        <v>131</v>
      </c>
      <c r="B6" s="20" t="s">
        <v>16</v>
      </c>
      <c r="C6" s="21">
        <v>327</v>
      </c>
      <c r="D6" s="21">
        <v>327</v>
      </c>
    </row>
    <row r="7" spans="1:4" ht="15.75" thickBot="1">
      <c r="A7" s="20" t="s">
        <v>132</v>
      </c>
      <c r="B7" s="20" t="s">
        <v>21</v>
      </c>
      <c r="C7" s="39"/>
      <c r="D7" s="21"/>
    </row>
    <row r="8" spans="1:4" ht="29.25" customHeight="1" thickBot="1">
      <c r="A8" s="20" t="s">
        <v>25</v>
      </c>
      <c r="B8" s="20" t="s">
        <v>26</v>
      </c>
      <c r="C8" s="39"/>
      <c r="D8" s="21"/>
    </row>
    <row r="9" spans="1:4" ht="35.25" customHeight="1" thickBot="1">
      <c r="A9" s="20" t="s">
        <v>27</v>
      </c>
      <c r="B9" s="20" t="s">
        <v>28</v>
      </c>
      <c r="C9" s="21">
        <v>101</v>
      </c>
      <c r="D9" s="21">
        <v>90</v>
      </c>
    </row>
    <row r="10" spans="1:4" ht="15.75" thickBot="1">
      <c r="A10" s="20"/>
      <c r="B10" s="20" t="s">
        <v>29</v>
      </c>
      <c r="C10" s="21">
        <v>26</v>
      </c>
      <c r="D10" s="21">
        <v>26</v>
      </c>
    </row>
    <row r="11" spans="1:4" ht="15.75" thickBot="1">
      <c r="A11" s="20" t="s">
        <v>133</v>
      </c>
      <c r="B11" s="20" t="s">
        <v>31</v>
      </c>
      <c r="C11" s="21"/>
      <c r="D11" s="21"/>
    </row>
    <row r="12" spans="1:4" ht="15.75" thickBot="1">
      <c r="A12" s="18" t="s">
        <v>126</v>
      </c>
      <c r="B12" s="18" t="s">
        <v>134</v>
      </c>
      <c r="C12" s="19">
        <f>SUM(C13:C15,C19:C22)</f>
        <v>7858</v>
      </c>
      <c r="D12" s="19">
        <f>SUM(D13:D15,D19:D22)</f>
        <v>7776</v>
      </c>
    </row>
    <row r="13" spans="1:4" ht="23.25" thickBot="1">
      <c r="A13" s="20" t="s">
        <v>135</v>
      </c>
      <c r="B13" s="20" t="s">
        <v>33</v>
      </c>
      <c r="C13" s="21"/>
      <c r="D13" s="21"/>
    </row>
    <row r="14" spans="1:4" ht="15.75" thickBot="1">
      <c r="A14" s="20" t="s">
        <v>42</v>
      </c>
      <c r="B14" s="20" t="s">
        <v>41</v>
      </c>
      <c r="C14" s="21">
        <v>762</v>
      </c>
      <c r="D14" s="21">
        <v>735</v>
      </c>
    </row>
    <row r="15" spans="1:4" ht="15.75" thickBot="1">
      <c r="A15" s="20"/>
      <c r="B15" s="20" t="s">
        <v>44</v>
      </c>
      <c r="C15" s="21">
        <f>SUM(C16:C18)</f>
        <v>5693</v>
      </c>
      <c r="D15" s="21">
        <f>SUM(D16:D18)</f>
        <v>5804</v>
      </c>
    </row>
    <row r="16" spans="1:4" ht="24" customHeight="1" thickBot="1">
      <c r="A16" s="20" t="s">
        <v>136</v>
      </c>
      <c r="B16" s="20" t="s">
        <v>137</v>
      </c>
      <c r="C16" s="21">
        <v>4813</v>
      </c>
      <c r="D16" s="21">
        <v>4839</v>
      </c>
    </row>
    <row r="17" spans="1:4" ht="15.75" thickBot="1">
      <c r="A17" s="20"/>
      <c r="B17" s="20" t="s">
        <v>138</v>
      </c>
      <c r="C17" s="39"/>
      <c r="D17" s="21"/>
    </row>
    <row r="18" spans="1:4" ht="15.75" thickBot="1">
      <c r="A18" s="20" t="s">
        <v>48</v>
      </c>
      <c r="B18" s="20" t="s">
        <v>139</v>
      </c>
      <c r="C18" s="21">
        <v>880</v>
      </c>
      <c r="D18" s="21">
        <v>965</v>
      </c>
    </row>
    <row r="19" spans="1:4" ht="46.5" customHeight="1" thickBot="1">
      <c r="A19" s="20" t="s">
        <v>50</v>
      </c>
      <c r="B19" s="20" t="s">
        <v>51</v>
      </c>
      <c r="C19" s="39"/>
      <c r="D19" s="21"/>
    </row>
    <row r="20" spans="1:4" ht="52.5" customHeight="1" thickBot="1">
      <c r="A20" s="20" t="s">
        <v>52</v>
      </c>
      <c r="B20" s="20" t="s">
        <v>53</v>
      </c>
      <c r="C20" s="21">
        <v>883</v>
      </c>
      <c r="D20" s="21">
        <v>857</v>
      </c>
    </row>
    <row r="21" spans="1:4" ht="15.75" thickBot="1">
      <c r="A21" s="20" t="s">
        <v>54</v>
      </c>
      <c r="B21" s="20" t="s">
        <v>55</v>
      </c>
      <c r="C21" s="39"/>
      <c r="D21" s="21"/>
    </row>
    <row r="22" spans="1:4" ht="15.75" thickBot="1">
      <c r="A22" s="20"/>
      <c r="B22" s="20" t="s">
        <v>56</v>
      </c>
      <c r="C22" s="21">
        <v>520</v>
      </c>
      <c r="D22" s="21">
        <v>380</v>
      </c>
    </row>
    <row r="23" spans="1:4" ht="25.5" customHeight="1" thickBot="1">
      <c r="A23" s="22"/>
      <c r="B23" s="22" t="s">
        <v>57</v>
      </c>
      <c r="C23" s="23">
        <f>C4+C12</f>
        <v>102566</v>
      </c>
      <c r="D23" s="23">
        <f>D4+D12</f>
        <v>103601</v>
      </c>
    </row>
    <row r="24" spans="1:4" ht="15.75" thickBot="1">
      <c r="A24" s="18" t="s">
        <v>126</v>
      </c>
      <c r="B24" s="18" t="s">
        <v>140</v>
      </c>
      <c r="C24" s="19">
        <f>C25+C35+C36</f>
        <v>-67221</v>
      </c>
      <c r="D24" s="19">
        <f>D25+D35+D36</f>
        <v>-63983</v>
      </c>
    </row>
    <row r="25" spans="1:4" ht="15.75" thickBot="1">
      <c r="A25" s="20"/>
      <c r="B25" s="20" t="s">
        <v>59</v>
      </c>
      <c r="C25" s="21">
        <f>SUM(C26:C34)</f>
        <v>-67221</v>
      </c>
      <c r="D25" s="21">
        <f>SUM(D26:D34)</f>
        <v>-63983</v>
      </c>
    </row>
    <row r="26" spans="1:4" ht="15.75" thickBot="1">
      <c r="A26" s="20" t="s">
        <v>141</v>
      </c>
      <c r="B26" s="20" t="s">
        <v>142</v>
      </c>
      <c r="C26" s="21">
        <v>60</v>
      </c>
      <c r="D26" s="21">
        <v>60</v>
      </c>
    </row>
    <row r="27" spans="1:4" ht="15.75" thickBot="1">
      <c r="A27" s="20"/>
      <c r="B27" s="20" t="s">
        <v>143</v>
      </c>
      <c r="C27" s="21"/>
      <c r="D27" s="21"/>
    </row>
    <row r="28" spans="1:4" ht="15.75" thickBot="1">
      <c r="A28" s="20" t="s">
        <v>144</v>
      </c>
      <c r="B28" s="20" t="s">
        <v>145</v>
      </c>
      <c r="C28" s="21">
        <v>-126</v>
      </c>
      <c r="D28" s="21">
        <v>-126</v>
      </c>
    </row>
    <row r="29" spans="1:4" ht="15.75" thickBot="1">
      <c r="A29" s="20" t="s">
        <v>65</v>
      </c>
      <c r="B29" s="20" t="s">
        <v>146</v>
      </c>
      <c r="C29" s="21"/>
      <c r="D29" s="21"/>
    </row>
    <row r="30" spans="1:4" ht="15.75" thickBot="1">
      <c r="A30" s="20" t="s">
        <v>67</v>
      </c>
      <c r="B30" s="20" t="s">
        <v>147</v>
      </c>
      <c r="C30" s="21">
        <v>-63917</v>
      </c>
      <c r="D30" s="21">
        <v>-50360</v>
      </c>
    </row>
    <row r="31" spans="1:4" ht="15.75" thickBot="1">
      <c r="A31" s="20"/>
      <c r="B31" s="20" t="s">
        <v>148</v>
      </c>
      <c r="C31" s="39"/>
      <c r="D31" s="21"/>
    </row>
    <row r="32" spans="1:4" ht="15.75" thickBot="1">
      <c r="A32" s="20"/>
      <c r="B32" s="20" t="s">
        <v>149</v>
      </c>
      <c r="C32" s="21">
        <v>-3238</v>
      </c>
      <c r="D32" s="21">
        <v>-13557</v>
      </c>
    </row>
    <row r="33" spans="1:4" ht="15.75" thickBot="1">
      <c r="A33" s="20" t="s">
        <v>71</v>
      </c>
      <c r="B33" s="20" t="s">
        <v>150</v>
      </c>
      <c r="C33" s="39"/>
      <c r="D33" s="21"/>
    </row>
    <row r="34" spans="1:4" ht="15.75" thickBot="1">
      <c r="A34" s="20"/>
      <c r="B34" s="20" t="s">
        <v>151</v>
      </c>
      <c r="C34" s="39"/>
      <c r="D34" s="21"/>
    </row>
    <row r="35" spans="1:4" ht="15.75" thickBot="1">
      <c r="A35" s="20" t="s">
        <v>74</v>
      </c>
      <c r="B35" s="20" t="s">
        <v>75</v>
      </c>
      <c r="C35" s="39"/>
      <c r="D35" s="21"/>
    </row>
    <row r="36" spans="1:4" ht="15.75" thickBot="1">
      <c r="A36" s="20" t="s">
        <v>76</v>
      </c>
      <c r="B36" s="20" t="s">
        <v>77</v>
      </c>
      <c r="C36" s="21"/>
      <c r="D36" s="21"/>
    </row>
    <row r="37" spans="1:4" ht="15.75" thickBot="1">
      <c r="A37" s="18" t="s">
        <v>126</v>
      </c>
      <c r="B37" s="18" t="s">
        <v>152</v>
      </c>
      <c r="C37" s="19">
        <f>SUM(C38:C39,C44:C48)</f>
        <v>130512</v>
      </c>
      <c r="D37" s="19">
        <f>SUM(D38:D39,D44:D48)</f>
        <v>130396</v>
      </c>
    </row>
    <row r="38" spans="1:4" ht="15.75" thickBot="1">
      <c r="A38" s="20" t="s">
        <v>82</v>
      </c>
      <c r="B38" s="20" t="s">
        <v>79</v>
      </c>
      <c r="C38" s="21">
        <v>271</v>
      </c>
      <c r="D38" s="21">
        <v>164</v>
      </c>
    </row>
    <row r="39" spans="1:4" ht="15.75" thickBot="1">
      <c r="A39" s="20"/>
      <c r="B39" s="20" t="s">
        <v>84</v>
      </c>
      <c r="C39" s="21">
        <f>SUM(C40:C43)</f>
        <v>241</v>
      </c>
      <c r="D39" s="21">
        <f>SUM(D40:D43)</f>
        <v>232</v>
      </c>
    </row>
    <row r="40" spans="1:4" ht="15.75" thickBot="1">
      <c r="A40" s="20" t="s">
        <v>85</v>
      </c>
      <c r="B40" s="20" t="s">
        <v>153</v>
      </c>
      <c r="C40" s="21"/>
      <c r="D40" s="21"/>
    </row>
    <row r="41" spans="1:4" ht="15.75" thickBot="1">
      <c r="A41" s="20" t="s">
        <v>87</v>
      </c>
      <c r="B41" s="20" t="s">
        <v>154</v>
      </c>
      <c r="C41" s="21"/>
      <c r="D41" s="21"/>
    </row>
    <row r="42" spans="1:4" ht="15.75" thickBot="1">
      <c r="A42" s="20" t="s">
        <v>89</v>
      </c>
      <c r="B42" s="20" t="s">
        <v>155</v>
      </c>
      <c r="C42" s="21"/>
      <c r="D42" s="21"/>
    </row>
    <row r="43" spans="1:4" ht="18" customHeight="1" thickBot="1">
      <c r="A43" s="20" t="s">
        <v>91</v>
      </c>
      <c r="B43" s="20" t="s">
        <v>156</v>
      </c>
      <c r="C43" s="21">
        <v>241</v>
      </c>
      <c r="D43" s="21">
        <v>232</v>
      </c>
    </row>
    <row r="44" spans="1:4" ht="15.75" thickBot="1">
      <c r="A44" s="20" t="s">
        <v>93</v>
      </c>
      <c r="B44" s="20" t="s">
        <v>94</v>
      </c>
      <c r="C44" s="21">
        <v>130000</v>
      </c>
      <c r="D44" s="21">
        <v>130000</v>
      </c>
    </row>
    <row r="45" spans="1:4" ht="15.75" thickBot="1">
      <c r="A45" s="20" t="s">
        <v>95</v>
      </c>
      <c r="B45" s="20" t="s">
        <v>96</v>
      </c>
      <c r="C45" s="21"/>
      <c r="D45" s="21"/>
    </row>
    <row r="46" spans="1:4" ht="15.75" thickBot="1">
      <c r="A46" s="20" t="s">
        <v>97</v>
      </c>
      <c r="B46" s="20" t="s">
        <v>98</v>
      </c>
      <c r="C46" s="21"/>
      <c r="D46" s="21"/>
    </row>
    <row r="47" spans="1:4" ht="15.75" thickBot="1">
      <c r="A47" s="20" t="s">
        <v>157</v>
      </c>
      <c r="B47" s="20" t="s">
        <v>100</v>
      </c>
      <c r="C47" s="21"/>
      <c r="D47" s="21"/>
    </row>
    <row r="48" spans="1:4" ht="15.75" thickBot="1">
      <c r="A48" s="20" t="s">
        <v>158</v>
      </c>
      <c r="B48" s="20" t="s">
        <v>102</v>
      </c>
      <c r="C48" s="21"/>
      <c r="D48" s="21"/>
    </row>
    <row r="49" spans="1:4" ht="15.75" thickBot="1">
      <c r="A49" s="18" t="s">
        <v>126</v>
      </c>
      <c r="B49" s="18" t="s">
        <v>159</v>
      </c>
      <c r="C49" s="19">
        <f>SUM(C50:C52,C57:C58,C61:C62)</f>
        <v>39275</v>
      </c>
      <c r="D49" s="19">
        <f>SUM(D50:D52,D57:D58,D61:D62)</f>
        <v>37188</v>
      </c>
    </row>
    <row r="50" spans="1:4" ht="15.75" thickBot="1">
      <c r="A50" s="20" t="s">
        <v>104</v>
      </c>
      <c r="B50" s="20" t="s">
        <v>105</v>
      </c>
      <c r="C50" s="21"/>
      <c r="D50" s="21"/>
    </row>
    <row r="51" spans="1:4" ht="15.75" thickBot="1">
      <c r="A51" s="20" t="s">
        <v>107</v>
      </c>
      <c r="B51" s="20" t="s">
        <v>106</v>
      </c>
      <c r="C51" s="21"/>
      <c r="D51" s="21"/>
    </row>
    <row r="52" spans="1:4" ht="15.75" thickBot="1">
      <c r="A52" s="20"/>
      <c r="B52" s="20" t="s">
        <v>108</v>
      </c>
      <c r="C52" s="21">
        <f>SUM(C53:C56)</f>
        <v>37</v>
      </c>
      <c r="D52" s="21">
        <f>SUM(D53:D56)</f>
        <v>64</v>
      </c>
    </row>
    <row r="53" spans="1:4" ht="15.75" thickBot="1">
      <c r="A53" s="20" t="s">
        <v>109</v>
      </c>
      <c r="B53" s="20" t="s">
        <v>153</v>
      </c>
      <c r="C53" s="21"/>
      <c r="D53" s="21"/>
    </row>
    <row r="54" spans="1:4" ht="15.75" thickBot="1">
      <c r="A54" s="20" t="s">
        <v>110</v>
      </c>
      <c r="B54" s="20" t="s">
        <v>154</v>
      </c>
      <c r="C54" s="21"/>
      <c r="D54" s="21"/>
    </row>
    <row r="55" spans="1:4" ht="15.75" thickBot="1">
      <c r="A55" s="20" t="s">
        <v>111</v>
      </c>
      <c r="B55" s="20" t="s">
        <v>155</v>
      </c>
      <c r="C55" s="21"/>
      <c r="D55" s="21"/>
    </row>
    <row r="56" spans="1:4" ht="42" customHeight="1" thickBot="1">
      <c r="A56" s="20" t="s">
        <v>112</v>
      </c>
      <c r="B56" s="20" t="s">
        <v>160</v>
      </c>
      <c r="C56" s="21">
        <v>37</v>
      </c>
      <c r="D56" s="21">
        <v>64</v>
      </c>
    </row>
    <row r="57" spans="1:4" ht="31.5" customHeight="1" thickBot="1">
      <c r="A57" s="20" t="s">
        <v>114</v>
      </c>
      <c r="B57" s="20" t="s">
        <v>115</v>
      </c>
      <c r="C57" s="21">
        <v>27799</v>
      </c>
      <c r="D57" s="21">
        <v>25564</v>
      </c>
    </row>
    <row r="58" spans="1:4" ht="15.75" thickBot="1">
      <c r="A58" s="20"/>
      <c r="B58" s="20" t="s">
        <v>116</v>
      </c>
      <c r="C58" s="21">
        <f>SUM(C59:C60)</f>
        <v>11439</v>
      </c>
      <c r="D58" s="21">
        <f>SUM(D59:D60)</f>
        <v>11560</v>
      </c>
    </row>
    <row r="59" spans="1:4" ht="15.75" thickBot="1">
      <c r="A59" s="20" t="s">
        <v>117</v>
      </c>
      <c r="B59" s="20" t="s">
        <v>161</v>
      </c>
      <c r="C59" s="21">
        <v>2446</v>
      </c>
      <c r="D59" s="21">
        <v>2541</v>
      </c>
    </row>
    <row r="60" spans="1:4" ht="15.75" thickBot="1">
      <c r="A60" s="20" t="s">
        <v>119</v>
      </c>
      <c r="B60" s="20" t="s">
        <v>162</v>
      </c>
      <c r="C60" s="21">
        <v>8993</v>
      </c>
      <c r="D60" s="21">
        <v>9019</v>
      </c>
    </row>
    <row r="61" spans="1:4" ht="15.75" thickBot="1">
      <c r="A61" s="20" t="s">
        <v>121</v>
      </c>
      <c r="B61" s="20" t="s">
        <v>122</v>
      </c>
      <c r="C61" s="21"/>
      <c r="D61" s="21"/>
    </row>
    <row r="62" spans="1:4" ht="15.75" thickBot="1">
      <c r="A62" s="20" t="s">
        <v>163</v>
      </c>
      <c r="B62" s="20" t="s">
        <v>124</v>
      </c>
      <c r="C62" s="21"/>
      <c r="D62" s="21"/>
    </row>
    <row r="63" spans="1:4" ht="23.25" customHeight="1" thickBot="1">
      <c r="A63" s="22"/>
      <c r="B63" s="22" t="s">
        <v>125</v>
      </c>
      <c r="C63" s="23">
        <f>C24+C37+C49</f>
        <v>102566</v>
      </c>
      <c r="D63" s="23">
        <f>D24+D37+D49</f>
        <v>103601</v>
      </c>
    </row>
    <row r="66" spans="1:1">
      <c r="A66" s="24" t="s">
        <v>164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índice</vt:lpstr>
      <vt:lpstr>AMAPAD</vt:lpstr>
      <vt:lpstr>AG. ADM.DIGITAL</vt:lpstr>
      <vt:lpstr>AIECSIASV</vt:lpstr>
      <vt:lpstr>ALCALINGUA</vt:lpstr>
      <vt:lpstr>CYII</vt:lpstr>
      <vt:lpstr>CYII, S.A.</vt:lpstr>
      <vt:lpstr>CANAL Extensia</vt:lpstr>
      <vt:lpstr>CANAL Gest. Lanzarote</vt:lpstr>
      <vt:lpstr>CTC</vt:lpstr>
      <vt:lpstr>CRUSA</vt:lpstr>
      <vt:lpstr>CONSEJO JUVENTUD</vt:lpstr>
      <vt:lpstr>HOSP.FUENLABRADA</vt:lpstr>
      <vt:lpstr>HOSP.ALCORCÓN</vt:lpstr>
      <vt:lpstr>MADRID ACTIVA</vt:lpstr>
      <vt:lpstr>MADRID CULTURA Y TURISMO</vt:lpstr>
      <vt:lpstr>METRO</vt:lpstr>
      <vt:lpstr>PLANIFICA MADRID</vt:lpstr>
      <vt:lpstr>RTVM</vt:lpstr>
      <vt:lpstr>UNIVERSITAS XXI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2024-09-19T08:40:20Z</dcterms:modified>
</cp:coreProperties>
</file>