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Obp\obp\MAUDE017\GRP\SGPV\EDIFICATORIA\PRTR_NextG\WEB-Comunicacion_FAQ\03 Guias y Herramientas\"/>
    </mc:Choice>
  </mc:AlternateContent>
  <bookViews>
    <workbookView xWindow="-120" yWindow="-120" windowWidth="29040" windowHeight="15840"/>
  </bookViews>
  <sheets>
    <sheet name="HOJA DE COMPROBACIÓN" sheetId="1" r:id="rId1"/>
    <sheet name="OTROS DATOS" sheetId="4" r:id="rId2"/>
    <sheet name="Zona_climatica" sheetId="5" r:id="rId3"/>
    <sheet name="Ayuda" sheetId="2" state="hidden" r:id="rId4"/>
  </sheets>
  <definedNames>
    <definedName name="_xlnm.Print_Area" localSheetId="0">'HOJA DE COMPROBACIÓN'!$A$1:$K$62</definedName>
    <definedName name="_xlnm.Print_Area" localSheetId="1">'OTROS DATOS'!$A$1:$J$45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2" i="1"/>
  <c r="H15" i="1" l="1"/>
  <c r="J33" i="1" l="1"/>
  <c r="H36" i="1" l="1"/>
  <c r="I50" i="1"/>
  <c r="B42" i="4" l="1"/>
  <c r="B41" i="4"/>
  <c r="H46" i="1" l="1"/>
  <c r="B34" i="4" l="1"/>
  <c r="B23" i="4"/>
  <c r="B43" i="4" l="1"/>
  <c r="G34" i="1" l="1"/>
  <c r="B39" i="4"/>
  <c r="E32" i="4" l="1"/>
  <c r="F32" i="4" s="1"/>
  <c r="F29" i="4"/>
  <c r="E21" i="4"/>
  <c r="F21" i="4" s="1"/>
  <c r="F18" i="4"/>
  <c r="H18" i="4" l="1"/>
  <c r="H29" i="4"/>
  <c r="G50" i="1"/>
  <c r="H39" i="4" l="1"/>
  <c r="F39" i="4"/>
  <c r="I45" i="1" l="1"/>
  <c r="I46" i="1" s="1"/>
  <c r="I34" i="1" l="1"/>
  <c r="I36" i="1" s="1"/>
</calcChain>
</file>

<file path=xl/sharedStrings.xml><?xml version="1.0" encoding="utf-8"?>
<sst xmlns="http://schemas.openxmlformats.org/spreadsheetml/2006/main" count="553" uniqueCount="311">
  <si>
    <t xml:space="preserve">HOJA DE INDICADORES DE PRODUCTIVIDAD EN EFICIENCIA ENERGÉTICA </t>
  </si>
  <si>
    <t>PROGRAMA 3 y 4 del RD 853/2021</t>
  </si>
  <si>
    <t>ATENCIÓN: SOLO COMPLETAR LAS CELDAS EN COLOR ROJIZO</t>
  </si>
  <si>
    <t>LOS VALORES EN AZUL SON LOS QUE SE DEBEN EMPLEAR DURANTE LA SOLICITUD TELEMÁTICA Y NO APARECEN EXPRESADOS EN LOS CERTIFICADOS DE EFICIENCIA ENERGÉTICA</t>
  </si>
  <si>
    <t>DATOS DEL EDIFICIO</t>
  </si>
  <si>
    <t>Solicitante</t>
  </si>
  <si>
    <t>Dirección</t>
  </si>
  <si>
    <t>Expediente Nº</t>
  </si>
  <si>
    <t>Municipio</t>
  </si>
  <si>
    <t>Elegir</t>
  </si>
  <si>
    <t>Zona climática</t>
  </si>
  <si>
    <t>CÁLCULO REDUCCIÓN DE DEMANDA ENERGÉTICA GLOBAL DE CALEFACCIÓN Y REFRIGERACIÓN:</t>
  </si>
  <si>
    <t>ESTADO DE PARTIDA (C.E.E. PREVIO O INICIAL)</t>
  </si>
  <si>
    <t>DEMANDA GLOBAL 1</t>
  </si>
  <si>
    <t>DEMANDA PARCIAL CALEFACCIÓN</t>
  </si>
  <si>
    <t>DEMANDA PARCIAL REFRIGERACIÓN</t>
  </si>
  <si>
    <t>TOTAL</t>
  </si>
  <si>
    <t>DEMANDA GLOBAL CyR 1</t>
  </si>
  <si>
    <t>(kWh / m² año)</t>
  </si>
  <si>
    <t>dc</t>
  </si>
  <si>
    <t>dr</t>
  </si>
  <si>
    <r>
      <t>di = d</t>
    </r>
    <r>
      <rPr>
        <sz val="8"/>
        <color theme="1"/>
        <rFont val="Arial"/>
        <family val="2"/>
      </rPr>
      <t>c</t>
    </r>
    <r>
      <rPr>
        <sz val="10"/>
        <color theme="1"/>
        <rFont val="Arial"/>
        <family val="2"/>
      </rPr>
      <t xml:space="preserve"> + d</t>
    </r>
    <r>
      <rPr>
        <sz val="8"/>
        <color theme="1"/>
        <rFont val="Arial"/>
        <family val="2"/>
      </rPr>
      <t>r</t>
    </r>
  </si>
  <si>
    <t>(di)</t>
  </si>
  <si>
    <t>ESTADO REHABILITADO (C.E.E. PREVISTO / FINAL)</t>
  </si>
  <si>
    <t>DEMANDA GLOBAL 2</t>
  </si>
  <si>
    <t>DEMANDA GLOBAL CyR 2</t>
  </si>
  <si>
    <t>dc'</t>
  </si>
  <si>
    <t>dr'</t>
  </si>
  <si>
    <r>
      <t>d</t>
    </r>
    <r>
      <rPr>
        <sz val="8"/>
        <color theme="1"/>
        <rFont val="Arial"/>
        <family val="2"/>
      </rPr>
      <t>f</t>
    </r>
    <r>
      <rPr>
        <sz val="10"/>
        <color theme="1"/>
        <rFont val="Arial"/>
        <family val="2"/>
      </rPr>
      <t xml:space="preserve"> = d</t>
    </r>
    <r>
      <rPr>
        <sz val="8"/>
        <color theme="1"/>
        <rFont val="Arial"/>
        <family val="2"/>
      </rPr>
      <t>c</t>
    </r>
    <r>
      <rPr>
        <sz val="10"/>
        <color theme="1"/>
        <rFont val="Arial"/>
        <family val="2"/>
      </rPr>
      <t>' + d</t>
    </r>
    <r>
      <rPr>
        <sz val="8"/>
        <color theme="1"/>
        <rFont val="Arial"/>
        <family val="2"/>
      </rPr>
      <t>r</t>
    </r>
    <r>
      <rPr>
        <sz val="10"/>
        <color theme="1"/>
        <rFont val="Arial"/>
        <family val="2"/>
      </rPr>
      <t>'</t>
    </r>
  </si>
  <si>
    <t>(df)</t>
  </si>
  <si>
    <t>COMPROBACIÓN REDUCCIÓN DE DEMANDA GLOBAL CONJUNTA</t>
  </si>
  <si>
    <t>AHORRO  DE</t>
  </si>
  <si>
    <t>Seleccionar PROGRAMA de ayuda solicitado</t>
  </si>
  <si>
    <t>ZONA CLIMÁTICA</t>
  </si>
  <si>
    <t>DEMANDA GLOBAL DE CyR</t>
  </si>
  <si>
    <r>
      <t>Rd = d</t>
    </r>
    <r>
      <rPr>
        <sz val="8"/>
        <color theme="1"/>
        <rFont val="Arial"/>
        <family val="2"/>
      </rPr>
      <t>i</t>
    </r>
    <r>
      <rPr>
        <sz val="10"/>
        <color theme="1"/>
        <rFont val="Arial"/>
        <family val="2"/>
      </rPr>
      <t xml:space="preserve"> - d</t>
    </r>
    <r>
      <rPr>
        <sz val="8"/>
        <color theme="1"/>
        <rFont val="Arial"/>
        <family val="2"/>
      </rPr>
      <t>f</t>
    </r>
  </si>
  <si>
    <r>
      <t xml:space="preserve">(Rd/di) </t>
    </r>
    <r>
      <rPr>
        <sz val="8"/>
        <color theme="1"/>
        <rFont val="Arial"/>
        <family val="2"/>
      </rPr>
      <t>x 100</t>
    </r>
  </si>
  <si>
    <t>(% Rd)</t>
  </si>
  <si>
    <t>R. Demanda ≥</t>
  </si>
  <si>
    <t>CÁLCULO REDUCCIÓN DE CONSUMO DE ENERGÍA PRIMARIA NO RENOVABLE:</t>
  </si>
  <si>
    <t>C.E.E. INICIAL (NO PREVIO)</t>
  </si>
  <si>
    <t>COMPROBACIÓN REDUCCIÓN DEL CONSUMO DE ENERGÍA PRIMARIA NO RENOVABLE</t>
  </si>
  <si>
    <t>CONSUMO DE ENERGÍA PRIMARIA NO RENOVABLE 1</t>
  </si>
  <si>
    <t>GLOBAL</t>
  </si>
  <si>
    <t>C.E.P.N.R.</t>
  </si>
  <si>
    <t>REDUCCIÓN GLOBAL</t>
  </si>
  <si>
    <t>R.C.E.P.N.R. (%)</t>
  </si>
  <si>
    <r>
      <t>c</t>
    </r>
    <r>
      <rPr>
        <sz val="8"/>
        <color theme="1"/>
        <rFont val="Arial"/>
        <family val="2"/>
      </rPr>
      <t>i</t>
    </r>
  </si>
  <si>
    <t>(1-(cf/ci))×100</t>
  </si>
  <si>
    <t>R.C.E.P.N.R.≥</t>
  </si>
  <si>
    <t>C.E.E. PREVISTO / FINAL</t>
  </si>
  <si>
    <t>CONSUMO DE ENERGÍA PRIMARIA NO RENOVABLE 2</t>
  </si>
  <si>
    <t xml:space="preserve">AHORRO ANUAL EN C.E.P.N.R </t>
  </si>
  <si>
    <t>(MWh / año)</t>
  </si>
  <si>
    <r>
      <t>Rc = c</t>
    </r>
    <r>
      <rPr>
        <sz val="8"/>
        <color theme="1"/>
        <rFont val="Arial"/>
        <family val="2"/>
      </rPr>
      <t>i</t>
    </r>
    <r>
      <rPr>
        <sz val="10"/>
        <color theme="1"/>
        <rFont val="Arial"/>
        <family val="2"/>
      </rPr>
      <t xml:space="preserve"> - c</t>
    </r>
    <r>
      <rPr>
        <sz val="8"/>
        <color theme="1"/>
        <rFont val="Arial"/>
        <family val="2"/>
      </rPr>
      <t>f</t>
    </r>
  </si>
  <si>
    <r>
      <t>(ci</t>
    </r>
    <r>
      <rPr>
        <sz val="6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x</t>
    </r>
    <r>
      <rPr>
        <sz val="6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Sui - cf</t>
    </r>
    <r>
      <rPr>
        <sz val="6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x</t>
    </r>
    <r>
      <rPr>
        <sz val="6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Suf)</t>
    </r>
  </si>
  <si>
    <r>
      <t>c</t>
    </r>
    <r>
      <rPr>
        <sz val="8"/>
        <color theme="1"/>
        <rFont val="Arial"/>
        <family val="2"/>
      </rPr>
      <t>f</t>
    </r>
  </si>
  <si>
    <t>OTROS DATOS</t>
  </si>
  <si>
    <t>Cuantía máxima de la subvención según la reducción de consumo de ep,nren (P3):</t>
  </si>
  <si>
    <t>C.E.E. INICIAL</t>
  </si>
  <si>
    <t>EDIFICIO O VIVIENDA UNIFAMILIAR</t>
  </si>
  <si>
    <t>Superficie útil habitable (m²)</t>
  </si>
  <si>
    <r>
      <t>S</t>
    </r>
    <r>
      <rPr>
        <sz val="8"/>
        <color theme="1"/>
        <rFont val="Arial"/>
        <family val="2"/>
      </rPr>
      <t>ui</t>
    </r>
  </si>
  <si>
    <t>C.E.E. PREVISTO/FINAL</t>
  </si>
  <si>
    <r>
      <t>S</t>
    </r>
    <r>
      <rPr>
        <sz val="8"/>
        <color theme="1"/>
        <rFont val="Arial"/>
        <family val="2"/>
      </rPr>
      <t>uf</t>
    </r>
  </si>
  <si>
    <t>OTROS DATOS ENERGÉTICOS PARA CUMPLIMENTAR LA SOLICITUD</t>
  </si>
  <si>
    <t>Tabla valida si además de consumo elétrico existe únicamente otro tipo de energía, para el resto de casos los cálculos relativos a energía final deberán obtenerse por otros métodos</t>
  </si>
  <si>
    <t>CÁLCULO SIMPLIFICADO DE REDUCCIÓN DE CONSUMO DE ENERGÍA FINAL:</t>
  </si>
  <si>
    <t>ESTADO DE PARTIDA (C.E.E. INICIAL, no usar PREVIO)</t>
  </si>
  <si>
    <t>EMISIONES C02
INICIAL</t>
  </si>
  <si>
    <t>FACTOR  CONVERSIÓN A ENERGÍA FINAL</t>
  </si>
  <si>
    <t>CONSUMO DE ENERGÍA FINAL (E.F.)
INICIAL</t>
  </si>
  <si>
    <t>Por consumo eléctrico</t>
  </si>
  <si>
    <t>Electricidad</t>
  </si>
  <si>
    <t>(kgCO2/m² año)</t>
  </si>
  <si>
    <t>(kgCO2/KWh/año)</t>
  </si>
  <si>
    <t>(KWh/m² año)</t>
  </si>
  <si>
    <t>ee</t>
  </si>
  <si>
    <r>
      <t>c</t>
    </r>
    <r>
      <rPr>
        <sz val="8"/>
        <color theme="1"/>
        <rFont val="Arial"/>
        <family val="2"/>
      </rPr>
      <t>ef-e</t>
    </r>
  </si>
  <si>
    <r>
      <t>C</t>
    </r>
    <r>
      <rPr>
        <sz val="8"/>
        <color theme="1"/>
        <rFont val="Arial"/>
        <family val="2"/>
      </rPr>
      <t>ef-i</t>
    </r>
    <r>
      <rPr>
        <sz val="10"/>
        <color theme="1"/>
        <rFont val="Arial"/>
        <family val="2"/>
      </rPr>
      <t xml:space="preserve"> = c</t>
    </r>
    <r>
      <rPr>
        <sz val="8"/>
        <color theme="1"/>
        <rFont val="Arial"/>
        <family val="2"/>
      </rPr>
      <t>ef-e</t>
    </r>
    <r>
      <rPr>
        <sz val="10"/>
        <color theme="1"/>
        <rFont val="Arial"/>
        <family val="2"/>
      </rPr>
      <t xml:space="preserve"> + c</t>
    </r>
    <r>
      <rPr>
        <sz val="8"/>
        <color theme="1"/>
        <rFont val="Arial"/>
        <family val="2"/>
      </rPr>
      <t>ef-o</t>
    </r>
  </si>
  <si>
    <t>Por otros combustibles</t>
  </si>
  <si>
    <t>Otros combustibles</t>
  </si>
  <si>
    <r>
      <t>(C</t>
    </r>
    <r>
      <rPr>
        <sz val="8"/>
        <color rgb="FF0070C0"/>
        <rFont val="Arial"/>
        <family val="2"/>
      </rPr>
      <t>ef-i</t>
    </r>
    <r>
      <rPr>
        <sz val="9"/>
        <color rgb="FF0070C0"/>
        <rFont val="Arial"/>
        <family val="2"/>
      </rPr>
      <t>)</t>
    </r>
  </si>
  <si>
    <t>eo</t>
  </si>
  <si>
    <r>
      <t>c</t>
    </r>
    <r>
      <rPr>
        <sz val="8"/>
        <color theme="1"/>
        <rFont val="Arial"/>
        <family val="2"/>
      </rPr>
      <t>ef-o</t>
    </r>
  </si>
  <si>
    <t>Emisiones globales (kgCO2/m² año)</t>
  </si>
  <si>
    <t>Letra</t>
  </si>
  <si>
    <t>(Ei)</t>
  </si>
  <si>
    <t>EMISIONES C02
PREVISTO / FINAL</t>
  </si>
  <si>
    <t>CONSUMO DE ENERGÍA FINAL (E.F.)
PREVISTO / FINAL</t>
  </si>
  <si>
    <r>
      <t>C</t>
    </r>
    <r>
      <rPr>
        <sz val="8"/>
        <color theme="1"/>
        <rFont val="Arial"/>
        <family val="2"/>
      </rPr>
      <t>ef-f</t>
    </r>
    <r>
      <rPr>
        <sz val="10"/>
        <color theme="1"/>
        <rFont val="Arial"/>
        <family val="2"/>
      </rPr>
      <t xml:space="preserve"> = c</t>
    </r>
    <r>
      <rPr>
        <sz val="8"/>
        <color theme="1"/>
        <rFont val="Arial"/>
        <family val="2"/>
      </rPr>
      <t>ef-e</t>
    </r>
    <r>
      <rPr>
        <sz val="10"/>
        <color theme="1"/>
        <rFont val="Arial"/>
        <family val="2"/>
      </rPr>
      <t xml:space="preserve"> + c</t>
    </r>
    <r>
      <rPr>
        <sz val="8"/>
        <color theme="1"/>
        <rFont val="Arial"/>
        <family val="2"/>
      </rPr>
      <t>ef-o</t>
    </r>
  </si>
  <si>
    <t>Otros combustibles 1</t>
  </si>
  <si>
    <r>
      <t>(C</t>
    </r>
    <r>
      <rPr>
        <sz val="8"/>
        <color rgb="FF0070C0"/>
        <rFont val="Arial"/>
        <family val="2"/>
      </rPr>
      <t>ef-f</t>
    </r>
    <r>
      <rPr>
        <sz val="9"/>
        <color rgb="FF0070C0"/>
        <rFont val="Arial"/>
        <family val="2"/>
      </rPr>
      <t>)</t>
    </r>
  </si>
  <si>
    <t>(Ef)</t>
  </si>
  <si>
    <t>REDUCCIONES OBTENIDAS EN EMISIONES Y AHORRO DE CONSUMO DE ENERGÍA FINAL</t>
  </si>
  <si>
    <r>
      <t xml:space="preserve">REDUCCIÓN DE 
EMISIONES C02
</t>
    </r>
    <r>
      <rPr>
        <sz val="8"/>
        <color theme="1"/>
        <rFont val="Arial"/>
        <family val="2"/>
      </rPr>
      <t>(RE = Ei - Ef)</t>
    </r>
  </si>
  <si>
    <r>
      <t>AHORRO EN
CONSUMO ANUAL DE ENERGÍA FINAL (E.F.) 
Rcef = C</t>
    </r>
    <r>
      <rPr>
        <sz val="8"/>
        <color theme="1"/>
        <rFont val="Arial"/>
        <family val="2"/>
      </rPr>
      <t>ef-i</t>
    </r>
    <r>
      <rPr>
        <sz val="10"/>
        <color theme="1"/>
        <rFont val="Arial"/>
        <family val="2"/>
      </rPr>
      <t xml:space="preserve"> - C</t>
    </r>
    <r>
      <rPr>
        <sz val="8"/>
        <color theme="1"/>
        <rFont val="Arial"/>
        <family val="2"/>
      </rPr>
      <t>ef-f</t>
    </r>
  </si>
  <si>
    <t>(kg CO2 / m² año)</t>
  </si>
  <si>
    <t>Reducción anual estimada de Gases de Efecto Invernader (Toneladas equivalentes de CO2 / año)</t>
  </si>
  <si>
    <t>(RCef)</t>
  </si>
  <si>
    <r>
      <t>S</t>
    </r>
    <r>
      <rPr>
        <sz val="8"/>
        <color theme="1"/>
        <rFont val="Arial"/>
        <family val="2"/>
      </rPr>
      <t>ui *</t>
    </r>
  </si>
  <si>
    <t>(*) Completar superficie en pestaña anterior</t>
  </si>
  <si>
    <r>
      <t>S</t>
    </r>
    <r>
      <rPr>
        <sz val="8"/>
        <color theme="1"/>
        <rFont val="Arial"/>
        <family val="2"/>
      </rPr>
      <t>uf *</t>
    </r>
  </si>
  <si>
    <t>RGEI</t>
  </si>
  <si>
    <t>Municipios</t>
  </si>
  <si>
    <t>ALTITUD</t>
  </si>
  <si>
    <t>Acebeda (La)</t>
  </si>
  <si>
    <t>E1</t>
  </si>
  <si>
    <t>Ajalvir</t>
  </si>
  <si>
    <t>D3</t>
  </si>
  <si>
    <t>Alameda del Valle</t>
  </si>
  <si>
    <t>Alamo (El)</t>
  </si>
  <si>
    <t>Alcalá de Henares</t>
  </si>
  <si>
    <t>Alcobendas</t>
  </si>
  <si>
    <t>Alcorcón</t>
  </si>
  <si>
    <t>Aldea del Fresno</t>
  </si>
  <si>
    <t>C3</t>
  </si>
  <si>
    <t>Algete</t>
  </si>
  <si>
    <t>Alpedrete</t>
  </si>
  <si>
    <t>Ambite</t>
  </si>
  <si>
    <t>Anchuelo</t>
  </si>
  <si>
    <t>Aranjuez</t>
  </si>
  <si>
    <t>Arganda del Rey</t>
  </si>
  <si>
    <t>Arroyomolinos</t>
  </si>
  <si>
    <t>Atazar (El)</t>
  </si>
  <si>
    <t>D2</t>
  </si>
  <si>
    <t>Batres</t>
  </si>
  <si>
    <t>Becerril de la Sierra</t>
  </si>
  <si>
    <t>Belmonte de Tajo</t>
  </si>
  <si>
    <t>Berrueco (El)</t>
  </si>
  <si>
    <t>Berzosa del Lozoya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</si>
  <si>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</si>
  <si>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</si>
  <si>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</si>
  <si>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</si>
  <si>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</si>
  <si>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</si>
  <si>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</si>
  <si>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</si>
  <si>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</si>
  <si>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</si>
  <si>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</si>
  <si>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</si>
  <si>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</si>
  <si>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</si>
  <si>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</si>
  <si>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</si>
  <si>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</si>
  <si>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</si>
  <si>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</si>
  <si>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</si>
  <si>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</si>
  <si>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</si>
  <si>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</si>
  <si>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</si>
  <si>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</si>
  <si>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</si>
  <si>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</si>
  <si>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</si>
  <si>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</si>
  <si>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</si>
  <si>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</si>
  <si>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</si>
  <si>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</si>
  <si>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</si>
  <si>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</si>
  <si>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</si>
  <si>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</si>
  <si>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</si>
  <si>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</si>
  <si>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</si>
  <si>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</si>
  <si>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</si>
  <si>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</si>
  <si>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</si>
  <si>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</si>
  <si>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</si>
  <si>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</si>
  <si>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</si>
  <si>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</si>
  <si>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</si>
  <si>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</si>
  <si>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</si>
  <si>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</si>
  <si>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</si>
  <si>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</si>
  <si>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Lozoyuela-Navas-Sieteiglesias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</si>
  <si>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</si>
  <si>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</si>
  <si>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</si>
  <si>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</si>
  <si>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</si>
  <si>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</si>
  <si>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</si>
  <si>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</si>
  <si>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</si>
  <si>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</si>
  <si>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</si>
  <si>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</si>
  <si>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</si>
  <si>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</si>
  <si>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</si>
  <si>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</si>
  <si>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</si>
  <si>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</si>
  <si>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</si>
  <si>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</si>
  <si>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</si>
  <si>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</si>
  <si>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</si>
  <si>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</si>
  <si>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</si>
  <si>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</si>
  <si>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</si>
  <si>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</si>
  <si>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</si>
  <si>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</si>
  <si>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</si>
  <si>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</si>
  <si>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</si>
  <si>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</si>
  <si>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</si>
  <si>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</si>
  <si>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</si>
  <si>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Puentes Viejas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</si>
  <si>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</si>
  <si>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</si>
  <si>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</si>
  <si>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</si>
  <si>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</si>
  <si>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</si>
  <si>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</si>
  <si>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</si>
  <si>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</si>
  <si>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</si>
  <si>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</si>
  <si>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</si>
  <si>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</si>
  <si>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</si>
  <si>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</si>
  <si>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</si>
  <si>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</si>
  <si>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</si>
  <si>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</si>
  <si>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</si>
  <si>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</si>
  <si>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</si>
  <si>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</si>
  <si>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</si>
  <si>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</si>
  <si>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</si>
  <si>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</si>
  <si>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</si>
  <si>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</si>
  <si>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</si>
  <si>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</si>
  <si>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</si>
  <si>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</si>
  <si>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</si>
  <si>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Tres Cantos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</si>
  <si>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</si>
  <si>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</si>
  <si>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</si>
  <si>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</si>
  <si>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</si>
  <si>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</si>
  <si>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</si>
  <si>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</si>
  <si>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</si>
  <si>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</si>
  <si>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</si>
  <si>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</si>
  <si>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</si>
  <si>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</si>
  <si>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</si>
  <si>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</si>
  <si>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</si>
  <si>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</si>
  <si>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</si>
  <si>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</si>
  <si>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</si>
  <si>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</si>
  <si>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</si>
  <si>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</si>
  <si>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</si>
  <si>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</si>
  <si>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</si>
  <si>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Villavieja del Lozoya</t>
  </si>
  <si>
    <t>Zarzalejo</t>
  </si>
  <si>
    <t>FACTORES DE CONVERSIÓN A ENERGÍA FINAL (EF)</t>
  </si>
  <si>
    <t>Fuente de energía</t>
  </si>
  <si>
    <r>
      <t>Emisiones de CO</t>
    </r>
    <r>
      <rPr>
        <b/>
        <vertAlign val="sub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 xml:space="preserve"> (kg CO2/año)</t>
    </r>
  </si>
  <si>
    <t>No procede</t>
  </si>
  <si>
    <t>Biomasa no densificada (leña)</t>
  </si>
  <si>
    <t>Biomasa densificada (pellets)</t>
  </si>
  <si>
    <t>Carbón</t>
  </si>
  <si>
    <t>Gasóleo calefacción</t>
  </si>
  <si>
    <t>Gases licuados del petróleo (butano, propano)</t>
  </si>
  <si>
    <t>Gas natural</t>
  </si>
  <si>
    <t>Letra CALIFICACIÓN ENERGÉTICA</t>
  </si>
  <si>
    <t>A</t>
  </si>
  <si>
    <t>B</t>
  </si>
  <si>
    <t>C</t>
  </si>
  <si>
    <t>D</t>
  </si>
  <si>
    <t>E</t>
  </si>
  <si>
    <t>F</t>
  </si>
  <si>
    <t>G</t>
  </si>
  <si>
    <t>PROGRAMA</t>
  </si>
  <si>
    <t>P3</t>
  </si>
  <si>
    <t>P4</t>
  </si>
  <si>
    <t>v03-2022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</si>
</sst>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0"/>
    <numFmt numFmtId="166" formatCode="#,##0.00000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5C9E8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sz val="18"/>
      <color theme="1"/>
      <name val="Arial"/>
      <family val="2"/>
    </font>
    <font>
      <i/>
      <sz val="11"/>
      <color theme="1"/>
      <name val="Arial"/>
      <family val="2"/>
    </font>
    <font>
      <i/>
      <sz val="9"/>
      <color theme="1"/>
      <name val="Arial"/>
      <family val="2"/>
    </font>
    <font>
      <b/>
      <u/>
      <sz val="12"/>
      <color theme="1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9"/>
      <color rgb="FF0070C0"/>
      <name val="Arial"/>
      <family val="2"/>
    </font>
    <font>
      <sz val="9"/>
      <color rgb="FF0070C0"/>
      <name val="Calibri"/>
      <family val="2"/>
      <scheme val="minor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b/>
      <sz val="11"/>
      <color rgb="FFFF0000"/>
      <name val="Arial"/>
      <family val="2"/>
    </font>
    <font>
      <b/>
      <u/>
      <sz val="16"/>
      <color theme="3"/>
      <name val="Calibri"/>
      <family val="2"/>
      <scheme val="minor"/>
    </font>
    <font>
      <u/>
      <sz val="16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name val="FONT_ARIAL"/>
    </font>
    <font>
      <sz val="8"/>
      <name val="FONT_ARIAL"/>
    </font>
    <font>
      <b/>
      <sz val="16"/>
      <color theme="3"/>
      <name val="Calibri"/>
      <family val="2"/>
      <scheme val="minor"/>
    </font>
    <font>
      <sz val="16"/>
      <color theme="3"/>
      <name val="Calibri"/>
      <family val="2"/>
      <scheme val="minor"/>
    </font>
    <font>
      <sz val="11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DADA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1" fillId="0" borderId="14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 indent="1"/>
    </xf>
    <xf numFmtId="16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 inden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 indent="1"/>
    </xf>
    <xf numFmtId="0" fontId="0" fillId="0" borderId="13" xfId="0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8" xfId="0" applyBorder="1"/>
    <xf numFmtId="0" fontId="0" fillId="0" borderId="13" xfId="0" applyBorder="1"/>
    <xf numFmtId="0" fontId="0" fillId="0" borderId="5" xfId="0" applyBorder="1"/>
    <xf numFmtId="2" fontId="15" fillId="5" borderId="14" xfId="0" applyNumberFormat="1" applyFont="1" applyFill="1" applyBorder="1" applyAlignment="1" applyProtection="1">
      <alignment vertical="center"/>
      <protection locked="0"/>
    </xf>
    <xf numFmtId="0" fontId="18" fillId="3" borderId="14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23" fillId="0" borderId="0" xfId="0" applyFont="1" applyAlignment="1">
      <alignment vertical="center"/>
    </xf>
    <xf numFmtId="0" fontId="19" fillId="3" borderId="5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5" fillId="5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0" fontId="15" fillId="0" borderId="0" xfId="1" applyNumberFormat="1" applyFont="1" applyFill="1" applyBorder="1" applyAlignment="1" applyProtection="1">
      <alignment vertical="center"/>
    </xf>
    <xf numFmtId="0" fontId="19" fillId="0" borderId="0" xfId="0" applyFont="1" applyAlignment="1">
      <alignment horizontal="center" vertical="center"/>
    </xf>
    <xf numFmtId="10" fontId="18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0" fontId="2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10" fontId="2" fillId="0" borderId="0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" fontId="15" fillId="5" borderId="14" xfId="0" applyNumberFormat="1" applyFont="1" applyFill="1" applyBorder="1" applyAlignment="1" applyProtection="1">
      <alignment vertical="center"/>
      <protection locked="0"/>
    </xf>
    <xf numFmtId="4" fontId="15" fillId="5" borderId="14" xfId="0" applyNumberFormat="1" applyFont="1" applyFill="1" applyBorder="1" applyAlignment="1" applyProtection="1">
      <alignment horizontal="center" vertical="center"/>
      <protection locked="0"/>
    </xf>
    <xf numFmtId="164" fontId="15" fillId="3" borderId="14" xfId="0" applyNumberFormat="1" applyFont="1" applyFill="1" applyBorder="1" applyAlignment="1">
      <alignment horizontal="right" vertical="center"/>
    </xf>
    <xf numFmtId="164" fontId="15" fillId="5" borderId="14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10" fontId="18" fillId="0" borderId="17" xfId="0" applyNumberFormat="1" applyFont="1" applyBorder="1" applyAlignment="1">
      <alignment horizontal="center" vertical="center" wrapText="1"/>
    </xf>
    <xf numFmtId="0" fontId="35" fillId="5" borderId="14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0" fontId="6" fillId="0" borderId="0" xfId="0" applyFont="1" applyAlignment="1">
      <alignment horizontal="right" vertical="top"/>
    </xf>
    <xf numFmtId="0" fontId="25" fillId="0" borderId="0" xfId="0" applyFont="1"/>
    <xf numFmtId="0" fontId="27" fillId="0" borderId="0" xfId="0" applyFont="1"/>
    <xf numFmtId="0" fontId="31" fillId="0" borderId="0" xfId="0" applyFont="1" applyAlignment="1">
      <alignment horizontal="right" vertical="top"/>
    </xf>
    <xf numFmtId="0" fontId="21" fillId="0" borderId="0" xfId="0" applyFont="1"/>
    <xf numFmtId="0" fontId="3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right"/>
    </xf>
    <xf numFmtId="0" fontId="0" fillId="6" borderId="0" xfId="0" applyFill="1" applyAlignment="1">
      <alignment vertical="center"/>
    </xf>
    <xf numFmtId="164" fontId="0" fillId="0" borderId="0" xfId="0" applyNumberFormat="1"/>
    <xf numFmtId="0" fontId="14" fillId="0" borderId="0" xfId="0" applyFont="1" applyAlignment="1">
      <alignment horizontal="center" vertical="center"/>
    </xf>
    <xf numFmtId="165" fontId="15" fillId="3" borderId="14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25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29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8" fillId="3" borderId="14" xfId="0" applyFont="1" applyFill="1" applyBorder="1" applyAlignment="1" applyProtection="1">
      <alignment horizontal="center" vertical="center"/>
      <protection hidden="1"/>
    </xf>
    <xf numFmtId="165" fontId="30" fillId="3" borderId="14" xfId="0" applyNumberFormat="1" applyFont="1" applyFill="1" applyBorder="1" applyAlignment="1" applyProtection="1">
      <alignment horizontal="right" vertical="center"/>
      <protection hidden="1"/>
    </xf>
    <xf numFmtId="0" fontId="31" fillId="0" borderId="0" xfId="0" applyFont="1" applyAlignment="1" applyProtection="1">
      <alignment horizontal="right" vertical="top"/>
      <protection hidden="1"/>
    </xf>
    <xf numFmtId="0" fontId="17" fillId="0" borderId="0" xfId="0" applyFont="1" applyProtection="1">
      <protection hidden="1"/>
    </xf>
    <xf numFmtId="0" fontId="19" fillId="0" borderId="0" xfId="0" applyFont="1" applyAlignment="1" applyProtection="1">
      <alignment horizontal="right" vertical="top"/>
      <protection hidden="1"/>
    </xf>
    <xf numFmtId="0" fontId="0" fillId="0" borderId="0" xfId="0" applyAlignment="1" applyProtection="1">
      <alignment horizontal="center" vertical="center"/>
      <protection hidden="1"/>
    </xf>
    <xf numFmtId="164" fontId="15" fillId="3" borderId="3" xfId="0" applyNumberFormat="1" applyFont="1" applyFill="1" applyBorder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center" vertical="center" wrapText="1"/>
      <protection hidden="1"/>
    </xf>
    <xf numFmtId="0" fontId="18" fillId="0" borderId="5" xfId="0" applyFont="1" applyBorder="1" applyAlignment="1" applyProtection="1">
      <alignment horizontal="center" vertical="center"/>
      <protection hidden="1"/>
    </xf>
    <xf numFmtId="4" fontId="15" fillId="3" borderId="14" xfId="0" applyNumberFormat="1" applyFont="1" applyFill="1" applyBorder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4" fontId="20" fillId="3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Protection="1">
      <protection hidden="1"/>
    </xf>
    <xf numFmtId="2" fontId="2" fillId="0" borderId="0" xfId="0" applyNumberFormat="1" applyFont="1" applyAlignment="1" applyProtection="1">
      <alignment horizontal="right" vertical="center"/>
      <protection hidden="1"/>
    </xf>
    <xf numFmtId="10" fontId="2" fillId="0" borderId="0" xfId="1" applyNumberFormat="1" applyFont="1" applyFill="1" applyBorder="1" applyAlignment="1" applyProtection="1">
      <alignment horizontal="center" vertical="center"/>
      <protection hidden="1"/>
    </xf>
    <xf numFmtId="165" fontId="30" fillId="3" borderId="2" xfId="0" applyNumberFormat="1" applyFont="1" applyFill="1" applyBorder="1" applyAlignment="1" applyProtection="1">
      <alignment horizontal="center" vertical="center"/>
      <protection hidden="1"/>
    </xf>
    <xf numFmtId="2" fontId="2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 wrapText="1"/>
      <protection hidden="1"/>
    </xf>
    <xf numFmtId="10" fontId="2" fillId="0" borderId="0" xfId="1" applyNumberFormat="1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0" fontId="0" fillId="0" borderId="0" xfId="0" applyNumberForma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10" fontId="18" fillId="0" borderId="0" xfId="0" applyNumberFormat="1" applyFont="1" applyAlignment="1" applyProtection="1">
      <alignment horizontal="center" vertical="center"/>
      <protection hidden="1"/>
    </xf>
    <xf numFmtId="10" fontId="19" fillId="0" borderId="17" xfId="0" applyNumberFormat="1" applyFont="1" applyBorder="1" applyAlignment="1">
      <alignment horizontal="center" vertical="center" wrapText="1"/>
    </xf>
    <xf numFmtId="0" fontId="0" fillId="0" borderId="0" xfId="0" quotePrefix="1"/>
    <xf numFmtId="0" fontId="20" fillId="3" borderId="14" xfId="0" applyFont="1" applyFill="1" applyBorder="1" applyAlignment="1">
      <alignment horizontal="center" vertical="center"/>
    </xf>
    <xf numFmtId="0" fontId="37" fillId="0" borderId="0" xfId="0" applyFont="1" applyProtection="1">
      <protection hidden="1"/>
    </xf>
    <xf numFmtId="0" fontId="30" fillId="3" borderId="14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>
      <alignment vertical="center" wrapText="1"/>
    </xf>
    <xf numFmtId="0" fontId="42" fillId="0" borderId="14" xfId="0" applyFont="1" applyBorder="1"/>
    <xf numFmtId="4" fontId="43" fillId="0" borderId="14" xfId="0" applyNumberFormat="1" applyFont="1" applyBorder="1"/>
    <xf numFmtId="0" fontId="41" fillId="0" borderId="21" xfId="0" applyFont="1" applyBorder="1" applyAlignment="1" applyProtection="1">
      <alignment horizontal="right" vertical="center" indent="1"/>
      <protection locked="0"/>
    </xf>
    <xf numFmtId="0" fontId="41" fillId="0" borderId="0" xfId="0" applyFont="1" applyAlignment="1" applyProtection="1">
      <alignment horizontal="right" vertical="center" indent="1"/>
      <protection locked="0"/>
    </xf>
    <xf numFmtId="0" fontId="0" fillId="0" borderId="0" xfId="0" applyAlignment="1">
      <alignment horizontal="right" vertical="center" indent="1"/>
    </xf>
    <xf numFmtId="0" fontId="41" fillId="0" borderId="22" xfId="0" applyFont="1" applyBorder="1" applyAlignment="1" applyProtection="1">
      <alignment horizontal="right" vertical="center" indent="1"/>
      <protection locked="0"/>
    </xf>
    <xf numFmtId="0" fontId="15" fillId="3" borderId="14" xfId="0" applyFont="1" applyFill="1" applyBorder="1" applyAlignment="1">
      <alignment horizontal="center" vertical="center"/>
    </xf>
    <xf numFmtId="0" fontId="0" fillId="3" borderId="14" xfId="0" applyFill="1" applyBorder="1" applyAlignment="1" applyProtection="1">
      <alignment horizontal="center" vertical="center" wrapText="1"/>
      <protection hidden="1"/>
    </xf>
    <xf numFmtId="164" fontId="30" fillId="3" borderId="14" xfId="0" applyNumberFormat="1" applyFont="1" applyFill="1" applyBorder="1" applyAlignment="1" applyProtection="1">
      <alignment horizontal="right" vertical="center"/>
      <protection hidden="1"/>
    </xf>
    <xf numFmtId="10" fontId="30" fillId="0" borderId="14" xfId="1" applyNumberFormat="1" applyFont="1" applyBorder="1" applyAlignment="1" applyProtection="1">
      <alignment horizontal="center" vertical="center"/>
      <protection hidden="1"/>
    </xf>
    <xf numFmtId="166" fontId="30" fillId="3" borderId="14" xfId="0" applyNumberFormat="1" applyFont="1" applyFill="1" applyBorder="1" applyAlignment="1" applyProtection="1">
      <alignment horizontal="center" vertical="center"/>
      <protection hidden="1"/>
    </xf>
    <xf numFmtId="0" fontId="44" fillId="0" borderId="20" xfId="0" applyFont="1" applyBorder="1" applyAlignment="1" applyProtection="1">
      <alignment horizontal="center" vertical="center" wrapText="1"/>
      <protection locked="0"/>
    </xf>
    <xf numFmtId="0" fontId="45" fillId="0" borderId="20" xfId="0" applyFont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41" fillId="0" borderId="21" xfId="0" applyFont="1" applyBorder="1" applyAlignment="1" applyProtection="1">
      <alignment horizontal="left" vertical="center" wrapText="1"/>
      <protection locked="0"/>
    </xf>
    <xf numFmtId="0" fontId="46" fillId="0" borderId="21" xfId="0" applyFont="1" applyBorder="1" applyAlignment="1" applyProtection="1">
      <alignment horizontal="left" vertical="center" wrapText="1"/>
      <protection locked="0"/>
    </xf>
    <xf numFmtId="0" fontId="0" fillId="0" borderId="21" xfId="0" applyBorder="1" applyAlignment="1">
      <alignment vertical="center" wrapText="1"/>
    </xf>
    <xf numFmtId="0" fontId="41" fillId="0" borderId="0" xfId="0" applyFont="1" applyAlignment="1" applyProtection="1">
      <alignment horizontal="left" vertical="center" wrapText="1"/>
      <protection locked="0"/>
    </xf>
    <xf numFmtId="0" fontId="46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41" fillId="5" borderId="2" xfId="0" applyFont="1" applyFill="1" applyBorder="1" applyAlignment="1" applyProtection="1">
      <alignment horizontal="center" vertical="center"/>
      <protection locked="0"/>
    </xf>
    <xf numFmtId="0" fontId="41" fillId="5" borderId="3" xfId="0" applyFont="1" applyFill="1" applyBorder="1" applyAlignment="1" applyProtection="1">
      <alignment horizontal="center" vertical="center"/>
      <protection locked="0"/>
    </xf>
    <xf numFmtId="0" fontId="41" fillId="5" borderId="4" xfId="0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left" vertical="center" wrapText="1"/>
      <protection locked="0"/>
    </xf>
    <xf numFmtId="0" fontId="39" fillId="0" borderId="0" xfId="0" applyFont="1" applyAlignment="1" applyProtection="1">
      <alignment horizontal="left" vertical="center" wrapText="1"/>
      <protection locked="0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6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2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center" vertical="center" wrapText="1"/>
    </xf>
    <xf numFmtId="0" fontId="26" fillId="7" borderId="4" xfId="0" applyFont="1" applyFill="1" applyBorder="1" applyAlignment="1">
      <alignment horizontal="center" vertical="center" wrapText="1"/>
    </xf>
    <xf numFmtId="0" fontId="33" fillId="3" borderId="9" xfId="0" applyFont="1" applyFill="1" applyBorder="1" applyAlignment="1">
      <alignment horizontal="center" vertical="center"/>
    </xf>
    <xf numFmtId="0" fontId="33" fillId="3" borderId="10" xfId="0" applyFont="1" applyFill="1" applyBorder="1" applyAlignment="1">
      <alignment horizontal="center" vertical="center"/>
    </xf>
    <xf numFmtId="0" fontId="14" fillId="5" borderId="18" xfId="0" applyFont="1" applyFill="1" applyBorder="1" applyAlignment="1" applyProtection="1">
      <alignment horizontal="center" vertical="center"/>
      <protection locked="0"/>
    </xf>
    <xf numFmtId="0" fontId="14" fillId="5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9" fillId="3" borderId="12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0" fillId="0" borderId="0" xfId="0" applyAlignment="1">
      <alignment wrapText="1"/>
    </xf>
    <xf numFmtId="0" fontId="18" fillId="3" borderId="6" xfId="0" applyFont="1" applyFill="1" applyBorder="1" applyAlignment="1" applyProtection="1">
      <alignment horizontal="center" vertical="center"/>
      <protection hidden="1"/>
    </xf>
    <xf numFmtId="0" fontId="18" fillId="3" borderId="7" xfId="0" applyFont="1" applyFill="1" applyBorder="1" applyAlignment="1" applyProtection="1">
      <alignment horizontal="center" vertical="center"/>
      <protection hidden="1"/>
    </xf>
    <xf numFmtId="0" fontId="16" fillId="2" borderId="2" xfId="0" applyFont="1" applyFill="1" applyBorder="1" applyAlignment="1" applyProtection="1">
      <alignment horizontal="center" vertical="center"/>
      <protection hidden="1"/>
    </xf>
    <xf numFmtId="0" fontId="16" fillId="2" borderId="3" xfId="0" applyFont="1" applyFill="1" applyBorder="1" applyAlignment="1" applyProtection="1">
      <alignment horizontal="center" vertical="center"/>
      <protection hidden="1"/>
    </xf>
    <xf numFmtId="0" fontId="16" fillId="2" borderId="4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8" fillId="0" borderId="2" xfId="0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protection hidden="1"/>
    </xf>
    <xf numFmtId="4" fontId="15" fillId="3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/>
      <protection hidden="1"/>
    </xf>
    <xf numFmtId="164" fontId="15" fillId="3" borderId="2" xfId="0" applyNumberFormat="1" applyFont="1" applyFill="1" applyBorder="1" applyAlignment="1" applyProtection="1">
      <alignment horizontal="center" vertical="center"/>
      <protection hidden="1"/>
    </xf>
    <xf numFmtId="164" fontId="15" fillId="3" borderId="4" xfId="0" applyNumberFormat="1" applyFont="1" applyFill="1" applyBorder="1" applyAlignment="1" applyProtection="1">
      <alignment horizontal="center" vertical="center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wrapText="1"/>
      <protection hidden="1"/>
    </xf>
    <xf numFmtId="0" fontId="18" fillId="3" borderId="2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18" fillId="3" borderId="9" xfId="0" applyFont="1" applyFill="1" applyBorder="1" applyAlignment="1" applyProtection="1">
      <alignment horizontal="center" vertical="center"/>
      <protection hidden="1"/>
    </xf>
    <xf numFmtId="0" fontId="18" fillId="3" borderId="10" xfId="0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31" fillId="0" borderId="15" xfId="0" applyFont="1" applyBorder="1" applyAlignment="1" applyProtection="1">
      <alignment horizontal="center" vertical="top"/>
      <protection hidden="1"/>
    </xf>
    <xf numFmtId="0" fontId="32" fillId="0" borderId="15" xfId="0" applyFont="1" applyBorder="1" applyAlignment="1" applyProtection="1">
      <alignment horizontal="center" vertical="top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166" fontId="30" fillId="3" borderId="2" xfId="0" applyNumberFormat="1" applyFont="1" applyFill="1" applyBorder="1" applyAlignment="1" applyProtection="1">
      <alignment horizontal="center" vertical="center"/>
      <protection hidden="1"/>
    </xf>
    <xf numFmtId="166" fontId="29" fillId="0" borderId="4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8" fillId="3" borderId="9" xfId="0" applyFont="1" applyFill="1" applyBorder="1" applyAlignment="1" applyProtection="1">
      <alignment horizontal="center" vertical="center" wrapText="1"/>
      <protection hidden="1"/>
    </xf>
    <xf numFmtId="0" fontId="18" fillId="3" borderId="10" xfId="0" applyFont="1" applyFill="1" applyBorder="1" applyAlignment="1" applyProtection="1">
      <alignment horizontal="center" vertical="center" wrapText="1"/>
      <protection hidden="1"/>
    </xf>
    <xf numFmtId="0" fontId="16" fillId="2" borderId="14" xfId="0" applyFont="1" applyFill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top" wrapText="1"/>
      <protection hidden="1"/>
    </xf>
    <xf numFmtId="0" fontId="0" fillId="0" borderId="0" xfId="0" applyAlignment="1" applyProtection="1">
      <alignment wrapText="1"/>
      <protection hidden="1"/>
    </xf>
    <xf numFmtId="0" fontId="28" fillId="0" borderId="0" xfId="0" applyFont="1" applyAlignment="1" applyProtection="1">
      <alignment vertical="center" wrapText="1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  <protection hidden="1"/>
    </xf>
    <xf numFmtId="0" fontId="22" fillId="0" borderId="17" xfId="0" applyFont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orcentaje" xfId="1" builtinId="5"/>
  </cellStyles>
  <dxfs count="12"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ADA5"/>
      <color rgb="FFFB4D3B"/>
      <color rgb="FFFD39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102762</xdr:colOff>
      <xdr:row>53</xdr:row>
      <xdr:rowOff>82827</xdr:rowOff>
    </xdr:from>
    <xdr:to>
      <xdr:col>10</xdr:col>
      <xdr:colOff>37643</xdr:colOff>
      <xdr:row>61</xdr:row>
      <xdr:rowOff>33130</xdr:rowOff>
    </xdr:to>
    <xdr:pic>
      <xdr:nvPicPr>
        <xdr:cNvPr id="16" name="Imagen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1979" y="11993218"/>
          <a:ext cx="5070099" cy="1706216"/>
        </a:xfrm>
        <a:prstGeom prst="rect">
          <a:avLst/>
        </a:prstGeom>
      </xdr:spPr>
    </xdr:pic>
    <xdr:clientData/>
  </xdr:twoCellAnchor>
  <xdr:twoCellAnchor editAs="oneCell">
    <xdr:from>
      <xdr:col>1</xdr:col>
      <xdr:colOff>24847</xdr:colOff>
      <xdr:row>1</xdr:row>
      <xdr:rowOff>16565</xdr:rowOff>
    </xdr:from>
    <xdr:to>
      <xdr:col>1</xdr:col>
      <xdr:colOff>571499</xdr:colOff>
      <xdr:row>4</xdr:row>
      <xdr:rowOff>182217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54"/>
        <a:stretch/>
      </xdr:blipFill>
      <xdr:spPr bwMode="auto">
        <a:xfrm>
          <a:off x="215347" y="82826"/>
          <a:ext cx="546652" cy="73715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331304</xdr:colOff>
      <xdr:row>0</xdr:row>
      <xdr:rowOff>91109</xdr:rowOff>
    </xdr:from>
    <xdr:to>
      <xdr:col>6</xdr:col>
      <xdr:colOff>327987</xdr:colOff>
      <xdr:row>4</xdr:row>
      <xdr:rowOff>186995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80521" y="91109"/>
          <a:ext cx="1487553" cy="841321"/>
        </a:xfrm>
        <a:prstGeom prst="rect">
          <a:avLst/>
        </a:prstGeom>
      </xdr:spPr>
    </xdr:pic>
    <xdr:clientData/>
  </xdr:twoCellAnchor>
  <xdr:twoCellAnchor editAs="oneCell">
    <xdr:from>
      <xdr:col>7</xdr:col>
      <xdr:colOff>977348</xdr:colOff>
      <xdr:row>0</xdr:row>
      <xdr:rowOff>149088</xdr:rowOff>
    </xdr:from>
    <xdr:to>
      <xdr:col>10</xdr:col>
      <xdr:colOff>63378</xdr:colOff>
      <xdr:row>4</xdr:row>
      <xdr:rowOff>190105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45696" y="149088"/>
          <a:ext cx="1902117" cy="7864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24847</xdr:colOff>
      <xdr:row>1</xdr:row>
      <xdr:rowOff>16565</xdr:rowOff>
    </xdr:from>
    <xdr:to>
      <xdr:col>1</xdr:col>
      <xdr:colOff>571499</xdr:colOff>
      <xdr:row>4</xdr:row>
      <xdr:rowOff>182217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54"/>
        <a:stretch/>
      </xdr:blipFill>
      <xdr:spPr bwMode="auto">
        <a:xfrm>
          <a:off x="215347" y="82826"/>
          <a:ext cx="546652" cy="73715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1159565</xdr:colOff>
      <xdr:row>0</xdr:row>
      <xdr:rowOff>57977</xdr:rowOff>
    </xdr:from>
    <xdr:to>
      <xdr:col>9</xdr:col>
      <xdr:colOff>44551</xdr:colOff>
      <xdr:row>4</xdr:row>
      <xdr:rowOff>162146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97695" y="57977"/>
          <a:ext cx="4865030" cy="8413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727214</xdr:colOff>
      <xdr:row>0</xdr:row>
      <xdr:rowOff>76200</xdr:rowOff>
    </xdr:from>
    <xdr:to>
      <xdr:col>8</xdr:col>
      <xdr:colOff>555214</xdr:colOff>
      <xdr:row>26</xdr:row>
      <xdr:rowOff>85090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4514" y="76200"/>
          <a:ext cx="4400000" cy="5076190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685800</xdr:colOff>
      <xdr:row>26</xdr:row>
      <xdr:rowOff>185529</xdr:rowOff>
    </xdr:from>
    <xdr:to>
      <xdr:col>11</xdr:col>
      <xdr:colOff>180181</xdr:colOff>
      <xdr:row>53</xdr:row>
      <xdr:rowOff>22981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53100" y="5252829"/>
          <a:ext cx="6352381" cy="49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83"/>
  <sheetViews>
    <sheetView showGridLines="0" showRowColHeaders="0" tabSelected="1" zoomScale="110" zoomScaleNormal="110" zoomScaleSheetLayoutView="115" workbookViewId="0"/>
  </sheetViews>
  <sheetFormatPr baseColWidth="10" defaultColWidth="11.42578125" defaultRowHeight="15"/>
  <cols>
    <col min="1" max="1" width="2.85546875" customWidth="1"/>
    <col min="2" max="2" width="17.5703125" customWidth="1"/>
    <col min="3" max="3" width="14.7109375" customWidth="1"/>
    <col min="4" max="4" width="7.7109375" customWidth="1"/>
    <col min="5" max="5" width="14.7109375" customWidth="1"/>
    <col min="6" max="6" width="7.7109375" customWidth="1"/>
    <col min="7" max="7" width="12.42578125" customWidth="1"/>
    <col min="8" max="8" width="18.140625" customWidth="1"/>
    <col min="9" max="9" width="12.42578125" customWidth="1"/>
    <col min="10" max="10" width="11.7109375" customWidth="1"/>
    <col min="11" max="11" width="2.5703125" customWidth="1"/>
  </cols>
  <sheetData>
    <row r="1" spans="2:11" ht="13.5" customHeight="1"/>
    <row r="6" spans="2:11" ht="20.25" customHeight="1">
      <c r="B6" s="172" t="s">
        <v>0</v>
      </c>
      <c r="C6" s="173"/>
      <c r="D6" s="173"/>
      <c r="E6" s="173"/>
      <c r="F6" s="173"/>
      <c r="G6" s="173"/>
      <c r="H6" s="173"/>
      <c r="I6" s="173"/>
      <c r="J6" s="174"/>
    </row>
    <row r="7" spans="2:11" ht="12.75" customHeight="1">
      <c r="B7" s="49"/>
      <c r="J7" s="50" t="s">
        <v>310</v>
      </c>
    </row>
    <row r="8" spans="2:11" ht="19.5" customHeight="1">
      <c r="B8" s="126" t="s">
        <v>1</v>
      </c>
      <c r="C8" s="127"/>
      <c r="D8" s="127"/>
      <c r="E8" s="128"/>
      <c r="F8" s="129"/>
      <c r="G8" s="129"/>
      <c r="H8" s="129"/>
      <c r="I8" s="129"/>
      <c r="J8" s="129"/>
      <c r="K8" s="129"/>
    </row>
    <row r="9" spans="2:11">
      <c r="B9" s="52" t="s">
        <v>2</v>
      </c>
    </row>
    <row r="10" spans="2:11" ht="32.25" customHeight="1">
      <c r="B10" s="156" t="s">
        <v>3</v>
      </c>
      <c r="C10" s="157"/>
      <c r="D10" s="157"/>
      <c r="E10" s="157"/>
      <c r="F10" s="157"/>
      <c r="G10" s="157"/>
      <c r="H10" s="157"/>
      <c r="I10" s="157"/>
      <c r="J10" s="157"/>
    </row>
    <row r="11" spans="2:11" ht="27.75" customHeight="1">
      <c r="B11" s="113" t="s">
        <v>4</v>
      </c>
      <c r="C11" s="114"/>
      <c r="D11" s="114"/>
      <c r="E11" s="115"/>
      <c r="F11" s="116"/>
      <c r="G11" s="116"/>
      <c r="H11" s="116"/>
      <c r="I11" s="116"/>
      <c r="J11" s="116"/>
    </row>
    <row r="12" spans="2:11" ht="20.100000000000001" customHeight="1">
      <c r="B12" s="107" t="s">
        <v>5</v>
      </c>
      <c r="C12" s="117"/>
      <c r="D12" s="117"/>
      <c r="E12" s="118"/>
      <c r="F12" s="119"/>
      <c r="G12" s="119"/>
      <c r="H12" s="119"/>
      <c r="I12" s="119"/>
      <c r="J12" s="119"/>
    </row>
    <row r="13" spans="2:11" ht="20.100000000000001" customHeight="1">
      <c r="B13" s="104" t="s">
        <v>6</v>
      </c>
      <c r="C13" s="117"/>
      <c r="D13" s="117"/>
      <c r="E13" s="118"/>
      <c r="F13" s="119"/>
      <c r="G13" s="119"/>
      <c r="H13" s="119"/>
      <c r="I13" s="119"/>
      <c r="J13" s="119"/>
    </row>
    <row r="14" spans="2:11" ht="20.100000000000001" customHeight="1">
      <c r="B14" s="105" t="s">
        <v>7</v>
      </c>
      <c r="C14" s="120"/>
      <c r="D14" s="120"/>
      <c r="E14" s="121"/>
      <c r="F14" s="122"/>
      <c r="G14" s="122"/>
      <c r="H14" s="122"/>
      <c r="I14" s="122"/>
      <c r="J14" s="122"/>
    </row>
    <row r="15" spans="2:11" ht="20.100000000000001" customHeight="1">
      <c r="B15" s="106" t="s">
        <v>8</v>
      </c>
      <c r="C15" s="123" t="s">
        <v>9</v>
      </c>
      <c r="D15" s="124"/>
      <c r="E15" s="125"/>
      <c r="F15" s="101"/>
      <c r="G15" s="106" t="s">
        <v>10</v>
      </c>
      <c r="H15" s="109" t="str">
        <f>IF(C15="Elegir","",LOOKUP(C15, Zona_climatica!A2:A181, Zona_climatica!C2:C181))</f>
        <v/>
      </c>
      <c r="I15" s="101"/>
      <c r="J15" s="101"/>
    </row>
    <row r="16" spans="2:11" ht="24" customHeight="1">
      <c r="B16" s="51" t="s">
        <v>11</v>
      </c>
    </row>
    <row r="17" spans="2:23" ht="12" customHeight="1">
      <c r="B17" s="52"/>
    </row>
    <row r="18" spans="2:23" ht="18.75">
      <c r="B18" s="144" t="s">
        <v>12</v>
      </c>
      <c r="C18" s="145"/>
      <c r="D18" s="145"/>
      <c r="E18" s="145"/>
      <c r="F18" s="145"/>
      <c r="G18" s="145"/>
      <c r="H18" s="145"/>
      <c r="I18" s="145"/>
      <c r="J18" s="146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</row>
    <row r="19" spans="2:23" ht="21">
      <c r="B19" s="147" t="s">
        <v>13</v>
      </c>
      <c r="C19" s="135" t="s">
        <v>14</v>
      </c>
      <c r="D19" s="136"/>
      <c r="E19" s="135" t="s">
        <v>15</v>
      </c>
      <c r="F19" s="136"/>
      <c r="G19" s="142" t="s">
        <v>16</v>
      </c>
      <c r="H19" s="171"/>
      <c r="I19" s="171"/>
      <c r="J19" s="143"/>
      <c r="M19" s="35"/>
      <c r="N19" s="35"/>
      <c r="O19" s="164"/>
      <c r="P19" s="164"/>
      <c r="Q19" s="164"/>
      <c r="R19" s="164"/>
      <c r="S19" s="164"/>
      <c r="T19" s="164"/>
      <c r="U19" s="36"/>
      <c r="V19" s="35"/>
      <c r="W19" s="35"/>
    </row>
    <row r="20" spans="2:23">
      <c r="B20" s="148"/>
      <c r="C20" s="184"/>
      <c r="D20" s="185"/>
      <c r="E20" s="184"/>
      <c r="F20" s="185"/>
      <c r="G20" s="167" t="s">
        <v>17</v>
      </c>
      <c r="H20" s="168"/>
      <c r="I20" s="167"/>
      <c r="J20" s="168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2:23">
      <c r="B21" s="148"/>
      <c r="C21" s="150" t="s">
        <v>18</v>
      </c>
      <c r="D21" s="151"/>
      <c r="E21" s="150" t="s">
        <v>18</v>
      </c>
      <c r="F21" s="151"/>
      <c r="G21" s="150" t="s">
        <v>18</v>
      </c>
      <c r="H21" s="151"/>
      <c r="I21" s="152"/>
      <c r="J21" s="153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</row>
    <row r="22" spans="2:23">
      <c r="B22" s="149"/>
      <c r="C22" s="45">
        <v>0</v>
      </c>
      <c r="D22" s="18" t="s">
        <v>19</v>
      </c>
      <c r="E22" s="45">
        <v>0</v>
      </c>
      <c r="F22" s="18" t="s">
        <v>20</v>
      </c>
      <c r="G22" s="110">
        <f>C22+E22</f>
        <v>0</v>
      </c>
      <c r="H22" s="18" t="s">
        <v>21</v>
      </c>
      <c r="I22" s="150"/>
      <c r="J22" s="151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</row>
    <row r="23" spans="2:23">
      <c r="B23" s="20"/>
      <c r="C23" s="20"/>
      <c r="D23" s="20"/>
      <c r="E23" s="20"/>
      <c r="F23" s="20"/>
      <c r="G23" s="53" t="s">
        <v>22</v>
      </c>
      <c r="H23" s="20"/>
      <c r="I23" s="20"/>
      <c r="J23" s="20"/>
      <c r="M23" s="158"/>
      <c r="N23" s="158"/>
      <c r="O23" s="158"/>
      <c r="P23" s="1"/>
      <c r="Q23" s="158"/>
      <c r="R23" s="158"/>
      <c r="S23" s="1"/>
      <c r="T23" s="158"/>
      <c r="U23" s="158"/>
      <c r="V23" s="158"/>
      <c r="W23" s="158"/>
    </row>
    <row r="24" spans="2:23">
      <c r="B24" s="144" t="s">
        <v>23</v>
      </c>
      <c r="C24" s="145"/>
      <c r="D24" s="145"/>
      <c r="E24" s="145"/>
      <c r="F24" s="145"/>
      <c r="G24" s="145"/>
      <c r="H24" s="145"/>
      <c r="I24" s="145"/>
      <c r="J24" s="146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</row>
    <row r="25" spans="2:23" ht="21.75" customHeight="1">
      <c r="B25" s="147" t="s">
        <v>24</v>
      </c>
      <c r="C25" s="135" t="s">
        <v>14</v>
      </c>
      <c r="D25" s="136"/>
      <c r="E25" s="135" t="s">
        <v>15</v>
      </c>
      <c r="F25" s="136"/>
      <c r="G25" s="142" t="s">
        <v>16</v>
      </c>
      <c r="H25" s="171"/>
      <c r="I25" s="171"/>
      <c r="J25" s="143"/>
      <c r="M25" s="158"/>
      <c r="N25" s="26"/>
      <c r="O25" s="46"/>
      <c r="P25" s="158"/>
      <c r="Q25" s="26"/>
      <c r="R25" s="46"/>
      <c r="S25" s="158"/>
      <c r="T25" s="37"/>
      <c r="U25" s="46"/>
      <c r="V25" s="158"/>
      <c r="W25" s="158"/>
    </row>
    <row r="26" spans="2:23">
      <c r="B26" s="148"/>
      <c r="C26" s="184"/>
      <c r="D26" s="185"/>
      <c r="E26" s="184"/>
      <c r="F26" s="185"/>
      <c r="G26" s="167" t="s">
        <v>25</v>
      </c>
      <c r="H26" s="168"/>
      <c r="I26" s="167"/>
      <c r="J26" s="16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2:23">
      <c r="B27" s="148"/>
      <c r="C27" s="150" t="s">
        <v>18</v>
      </c>
      <c r="D27" s="151"/>
      <c r="E27" s="150" t="s">
        <v>18</v>
      </c>
      <c r="F27" s="151"/>
      <c r="G27" s="150" t="s">
        <v>18</v>
      </c>
      <c r="H27" s="151"/>
      <c r="I27" s="152"/>
      <c r="J27" s="153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</row>
    <row r="28" spans="2:23">
      <c r="B28" s="149"/>
      <c r="C28" s="45">
        <v>0</v>
      </c>
      <c r="D28" s="18" t="s">
        <v>26</v>
      </c>
      <c r="E28" s="45">
        <v>0</v>
      </c>
      <c r="F28" s="18" t="s">
        <v>27</v>
      </c>
      <c r="G28" s="110">
        <f>C28+E28</f>
        <v>0</v>
      </c>
      <c r="H28" s="18" t="s">
        <v>28</v>
      </c>
      <c r="I28" s="150"/>
      <c r="J28" s="151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</row>
    <row r="29" spans="2:23">
      <c r="B29" s="20"/>
      <c r="C29" s="20"/>
      <c r="D29" s="20"/>
      <c r="E29" s="20"/>
      <c r="F29" s="20"/>
      <c r="G29" s="53" t="s">
        <v>29</v>
      </c>
      <c r="H29" s="20"/>
      <c r="I29" s="20"/>
      <c r="J29" s="20"/>
      <c r="M29" s="158"/>
      <c r="N29" s="158"/>
      <c r="O29" s="158"/>
      <c r="P29" s="1"/>
      <c r="Q29" s="158"/>
      <c r="R29" s="158"/>
      <c r="S29" s="1"/>
      <c r="T29" s="158"/>
      <c r="U29" s="158"/>
      <c r="V29" s="158"/>
      <c r="W29" s="158"/>
    </row>
    <row r="30" spans="2:23" ht="29.25" customHeight="1">
      <c r="B30" s="154"/>
      <c r="C30" s="155"/>
      <c r="D30" s="155"/>
      <c r="E30" s="155"/>
      <c r="F30" s="29"/>
      <c r="G30" s="139" t="s">
        <v>30</v>
      </c>
      <c r="H30" s="140"/>
      <c r="I30" s="140"/>
      <c r="J30" s="141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</row>
    <row r="31" spans="2:23">
      <c r="B31" s="20"/>
      <c r="C31" s="20"/>
      <c r="D31" s="20"/>
      <c r="E31" s="20"/>
      <c r="F31" s="20"/>
      <c r="G31" s="152" t="s">
        <v>31</v>
      </c>
      <c r="H31" s="153"/>
      <c r="I31" s="182" t="s">
        <v>32</v>
      </c>
      <c r="J31" s="182" t="s">
        <v>33</v>
      </c>
      <c r="M31" s="158"/>
      <c r="N31" s="26"/>
      <c r="O31" s="46"/>
      <c r="P31" s="158"/>
      <c r="Q31" s="26"/>
      <c r="R31" s="46"/>
      <c r="S31" s="158"/>
      <c r="T31" s="37"/>
      <c r="U31" s="46"/>
      <c r="V31" s="158"/>
      <c r="W31" s="158"/>
    </row>
    <row r="32" spans="2:23" ht="18.75" customHeight="1">
      <c r="B32" s="54"/>
      <c r="C32" s="20"/>
      <c r="D32" s="20"/>
      <c r="E32" s="20"/>
      <c r="F32" s="20"/>
      <c r="G32" s="152" t="s">
        <v>34</v>
      </c>
      <c r="H32" s="153"/>
      <c r="I32" s="183"/>
      <c r="J32" s="183"/>
      <c r="M32" s="1"/>
      <c r="N32" s="2"/>
      <c r="O32" s="46"/>
      <c r="P32" s="1"/>
      <c r="Q32" s="2"/>
      <c r="R32" s="46"/>
      <c r="S32" s="1"/>
      <c r="T32" s="3"/>
      <c r="U32" s="1"/>
      <c r="V32" s="46"/>
      <c r="W32" s="46"/>
    </row>
    <row r="33" spans="2:23">
      <c r="B33" s="20"/>
      <c r="C33" s="20"/>
      <c r="D33" s="20"/>
      <c r="E33" s="20"/>
      <c r="F33" s="20"/>
      <c r="G33" s="150" t="s">
        <v>18</v>
      </c>
      <c r="H33" s="151"/>
      <c r="I33" s="24" t="s">
        <v>9</v>
      </c>
      <c r="J33" s="108" t="str">
        <f>H15</f>
        <v/>
      </c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</row>
    <row r="34" spans="2:23">
      <c r="B34" s="20"/>
      <c r="C34" s="20"/>
      <c r="D34" s="20"/>
      <c r="E34" s="20"/>
      <c r="F34" s="20"/>
      <c r="G34" s="44">
        <f>G22-G28</f>
        <v>0</v>
      </c>
      <c r="H34" s="18" t="s">
        <v>35</v>
      </c>
      <c r="I34" s="111" t="e">
        <f>G34/G22</f>
        <v>#DIV/0!</v>
      </c>
      <c r="J34" s="18" t="s">
        <v>36</v>
      </c>
      <c r="M34" s="158"/>
      <c r="N34" s="158"/>
      <c r="O34" s="158"/>
      <c r="P34" s="158"/>
      <c r="Q34" s="158"/>
      <c r="R34" s="158"/>
      <c r="S34" s="158"/>
      <c r="T34" s="158"/>
      <c r="U34" s="158"/>
      <c r="V34" s="169"/>
      <c r="W34" s="169"/>
    </row>
    <row r="35" spans="2:23" ht="16.5" customHeight="1" thickBot="1">
      <c r="B35" s="20"/>
      <c r="C35" s="20"/>
      <c r="D35" s="20"/>
      <c r="E35" s="20"/>
      <c r="F35" s="20"/>
      <c r="I35" s="55" t="s">
        <v>37</v>
      </c>
      <c r="M35" s="158"/>
      <c r="N35" s="46"/>
      <c r="O35" s="46"/>
      <c r="P35" s="46"/>
      <c r="Q35" s="46"/>
      <c r="R35" s="46"/>
      <c r="S35" s="46"/>
      <c r="T35" s="46"/>
      <c r="U35" s="46"/>
      <c r="V35" s="169"/>
      <c r="W35" s="169"/>
    </row>
    <row r="36" spans="2:23" ht="46.5" customHeight="1" thickBot="1">
      <c r="B36" s="195"/>
      <c r="C36" s="196"/>
      <c r="D36" s="196"/>
      <c r="E36" s="196"/>
      <c r="F36" s="20"/>
      <c r="G36" s="23" t="s">
        <v>38</v>
      </c>
      <c r="H36" s="96" t="str">
        <f>IF((I33="P4"),"7,00%                         o R.C.E.P.N.R. &gt; 30% o cumplir CTE HE1",IF(AND(I33="P3",J33="C3"),"25,00%",IF(AND(I33="P3",J33="D3"),"35,00%",IF(AND(I33="P3",J33="E1"),"35,00%","?"))))</f>
        <v>?</v>
      </c>
      <c r="I36" s="236" t="e">
        <f>IF(AND(I33="P4",I34&gt;=0.07),"CUMPLE",IF(AND(I33="P3",J33="C3",I34&gt;=0.25),"CUMPLE",IF(AND(I33="P3",J33="D3",I34&gt;=0.35),"CUMPLE",IF(AND(I33="P3",J33="D2",I34&gt;=0.35),"CUMPLE",IF(AND(I33="P3",J33="E1",I34&gt;=0.35),"CUMPLE","NO CUMPLE Rd")))))</f>
        <v>#DIV/0!</v>
      </c>
      <c r="J36" s="237"/>
      <c r="M36" s="158"/>
      <c r="N36" s="158"/>
      <c r="O36" s="158"/>
      <c r="P36" s="158"/>
      <c r="Q36" s="158"/>
      <c r="R36" s="158"/>
      <c r="S36" s="158"/>
      <c r="T36" s="158"/>
      <c r="U36" s="158"/>
      <c r="V36" s="169"/>
      <c r="W36" s="169"/>
    </row>
    <row r="37" spans="2:23" ht="6.75" customHeight="1">
      <c r="B37" s="20"/>
      <c r="C37" s="20"/>
      <c r="D37" s="20"/>
      <c r="E37" s="20"/>
      <c r="F37" s="20"/>
      <c r="G37" s="20"/>
      <c r="H37" s="20"/>
      <c r="I37" s="20"/>
      <c r="J37" s="20"/>
      <c r="M37" s="158"/>
      <c r="N37" s="158"/>
      <c r="O37" s="158"/>
      <c r="P37" s="158"/>
      <c r="Q37" s="158"/>
      <c r="R37" s="158"/>
      <c r="S37" s="158"/>
      <c r="T37" s="158"/>
      <c r="U37" s="158"/>
      <c r="V37" s="56"/>
      <c r="W37" s="56"/>
    </row>
    <row r="38" spans="2:23" ht="6" hidden="1" customHeight="1">
      <c r="B38" s="20"/>
      <c r="C38" s="20"/>
      <c r="D38" s="20"/>
      <c r="E38" s="20"/>
      <c r="F38" s="20"/>
      <c r="G38" s="20"/>
      <c r="H38" s="20"/>
      <c r="I38" s="20"/>
      <c r="J38" s="20"/>
      <c r="M38" s="158"/>
      <c r="N38" s="37"/>
      <c r="O38" s="46"/>
      <c r="P38" s="38"/>
      <c r="Q38" s="37"/>
      <c r="R38" s="46"/>
      <c r="S38" s="38"/>
      <c r="T38" s="37"/>
      <c r="U38" s="46"/>
      <c r="V38" s="38"/>
      <c r="W38" s="46"/>
    </row>
    <row r="39" spans="2:23" ht="23.25">
      <c r="B39" s="51" t="s">
        <v>39</v>
      </c>
      <c r="C39" s="20"/>
      <c r="D39" s="20"/>
      <c r="E39" s="20"/>
      <c r="F39" s="20"/>
      <c r="G39" s="20"/>
      <c r="H39" s="20"/>
      <c r="I39" s="20"/>
      <c r="J39" s="20"/>
      <c r="M39" s="39"/>
      <c r="N39" s="1"/>
      <c r="O39" s="1"/>
      <c r="P39" s="1"/>
      <c r="Q39" s="1"/>
      <c r="R39" s="1"/>
      <c r="S39" s="1"/>
      <c r="T39" s="40"/>
      <c r="U39" s="41"/>
      <c r="V39" s="166"/>
      <c r="W39" s="166"/>
    </row>
    <row r="40" spans="2:23" ht="12" customHeight="1">
      <c r="B40" s="52"/>
      <c r="C40" s="19"/>
      <c r="D40" s="19"/>
      <c r="E40" s="19"/>
      <c r="F40" s="19"/>
      <c r="G40" s="19"/>
      <c r="H40" s="19"/>
      <c r="I40" s="19"/>
      <c r="J40" s="19"/>
      <c r="K40" s="1"/>
    </row>
    <row r="41" spans="2:23" ht="15" customHeight="1">
      <c r="B41" s="144" t="s">
        <v>40</v>
      </c>
      <c r="C41" s="145"/>
      <c r="D41" s="146"/>
      <c r="E41" s="20"/>
      <c r="F41" s="20"/>
      <c r="G41" s="189" t="s">
        <v>41</v>
      </c>
      <c r="H41" s="190"/>
      <c r="I41" s="190"/>
      <c r="J41" s="191"/>
    </row>
    <row r="42" spans="2:23" ht="15" customHeight="1">
      <c r="B42" s="130" t="s">
        <v>42</v>
      </c>
      <c r="C42" s="142" t="s">
        <v>43</v>
      </c>
      <c r="D42" s="143"/>
      <c r="E42" s="20"/>
      <c r="F42" s="20"/>
      <c r="G42" s="192"/>
      <c r="H42" s="193"/>
      <c r="I42" s="193"/>
      <c r="J42" s="194"/>
    </row>
    <row r="43" spans="2:23" ht="15" customHeight="1">
      <c r="B43" s="131"/>
      <c r="C43" s="167" t="s">
        <v>44</v>
      </c>
      <c r="D43" s="168"/>
      <c r="E43" s="20"/>
      <c r="F43" s="20"/>
      <c r="G43" s="135" t="s">
        <v>32</v>
      </c>
      <c r="H43" s="186"/>
      <c r="I43" s="142" t="s">
        <v>45</v>
      </c>
      <c r="J43" s="143"/>
    </row>
    <row r="44" spans="2:23" ht="15.75" customHeight="1">
      <c r="B44" s="131"/>
      <c r="C44" s="150" t="s">
        <v>18</v>
      </c>
      <c r="D44" s="151"/>
      <c r="E44" s="20"/>
      <c r="F44" s="20"/>
      <c r="G44" s="187"/>
      <c r="H44" s="188"/>
      <c r="I44" s="175" t="s">
        <v>46</v>
      </c>
      <c r="J44" s="176"/>
    </row>
    <row r="45" spans="2:23" ht="18.75" thickBot="1">
      <c r="B45" s="132"/>
      <c r="C45" s="17">
        <v>0</v>
      </c>
      <c r="D45" s="18" t="s">
        <v>47</v>
      </c>
      <c r="E45" s="20"/>
      <c r="F45" s="20"/>
      <c r="G45" s="177" t="s">
        <v>9</v>
      </c>
      <c r="H45" s="178"/>
      <c r="I45" s="111" t="e">
        <f>(1-(C51/C45))</f>
        <v>#DIV/0!</v>
      </c>
      <c r="J45" s="22" t="s">
        <v>48</v>
      </c>
    </row>
    <row r="46" spans="2:23" ht="41.25" customHeight="1" thickBot="1">
      <c r="B46" s="20"/>
      <c r="C46" s="20"/>
      <c r="D46" s="20"/>
      <c r="E46" s="20"/>
      <c r="F46" s="20"/>
      <c r="G46" s="23" t="s">
        <v>49</v>
      </c>
      <c r="H46" s="47" t="str">
        <f>IF((G45="P3"),"30%",IF((G45="P4"),"30,00%                      o Rd &gt; 7,00%,               o cumplir CTE HE1","?"))</f>
        <v>?</v>
      </c>
      <c r="I46" s="236" t="e">
        <f>IF(I45&gt;=0.3,"CUMPLE","NO CUMPLE R.C.E.P.N.R.")</f>
        <v>#DIV/0!</v>
      </c>
      <c r="J46" s="237"/>
      <c r="L46" s="97"/>
    </row>
    <row r="47" spans="2:23">
      <c r="B47" s="144" t="s">
        <v>50</v>
      </c>
      <c r="C47" s="145"/>
      <c r="D47" s="146"/>
      <c r="E47" s="20"/>
      <c r="F47" s="27"/>
    </row>
    <row r="48" spans="2:23">
      <c r="B48" s="130" t="s">
        <v>51</v>
      </c>
      <c r="C48" s="142" t="s">
        <v>43</v>
      </c>
      <c r="D48" s="143"/>
      <c r="E48" s="20"/>
      <c r="F48" s="28"/>
      <c r="G48" s="139" t="s">
        <v>52</v>
      </c>
      <c r="H48" s="161"/>
      <c r="I48" s="161"/>
      <c r="J48" s="162"/>
    </row>
    <row r="49" spans="2:20" ht="15" customHeight="1">
      <c r="B49" s="131"/>
      <c r="C49" s="167" t="s">
        <v>44</v>
      </c>
      <c r="D49" s="168"/>
      <c r="E49" s="20"/>
      <c r="F49" s="28"/>
      <c r="G49" s="142" t="s">
        <v>18</v>
      </c>
      <c r="H49" s="143"/>
      <c r="I49" s="159" t="s">
        <v>53</v>
      </c>
      <c r="J49" s="160"/>
    </row>
    <row r="50" spans="2:20">
      <c r="B50" s="131"/>
      <c r="C50" s="150" t="s">
        <v>18</v>
      </c>
      <c r="D50" s="151"/>
      <c r="E50" s="20"/>
      <c r="F50" s="28"/>
      <c r="G50" s="44">
        <f>C45-C51</f>
        <v>0</v>
      </c>
      <c r="H50" s="18" t="s">
        <v>54</v>
      </c>
      <c r="I50" s="112">
        <f>(C45*C57-C51*C61)/1000</f>
        <v>0</v>
      </c>
      <c r="J50" s="98" t="s">
        <v>55</v>
      </c>
    </row>
    <row r="51" spans="2:20" ht="18.75" customHeight="1">
      <c r="B51" s="132"/>
      <c r="C51" s="17">
        <v>0</v>
      </c>
      <c r="D51" s="18" t="s">
        <v>56</v>
      </c>
      <c r="E51" s="20"/>
      <c r="F51" s="28"/>
      <c r="J51" s="57"/>
    </row>
    <row r="52" spans="2:20" ht="10.5" customHeight="1">
      <c r="B52" s="20"/>
      <c r="C52" s="20"/>
      <c r="D52" s="20"/>
      <c r="E52" s="20"/>
      <c r="F52" s="21"/>
      <c r="G52" s="58"/>
      <c r="H52" s="58"/>
      <c r="I52" s="58"/>
    </row>
    <row r="53" spans="2:20">
      <c r="B53" s="144" t="s">
        <v>57</v>
      </c>
      <c r="C53" s="145"/>
      <c r="D53" s="146"/>
      <c r="E53" s="20"/>
      <c r="F53" s="20"/>
      <c r="G53" s="20"/>
      <c r="H53" s="20"/>
      <c r="I53" s="20"/>
      <c r="J53" s="57" t="s">
        <v>58</v>
      </c>
    </row>
    <row r="54" spans="2:20" ht="27.95" customHeight="1">
      <c r="B54" s="130" t="s">
        <v>59</v>
      </c>
      <c r="C54" s="133" t="s">
        <v>60</v>
      </c>
      <c r="D54" s="134"/>
      <c r="J54" s="57"/>
      <c r="M54" s="163"/>
      <c r="N54" s="163"/>
      <c r="O54" s="163"/>
      <c r="P54" s="163"/>
      <c r="Q54" s="163"/>
      <c r="R54" s="163"/>
      <c r="S54" s="163"/>
      <c r="T54" s="163"/>
    </row>
    <row r="55" spans="2:20" ht="15" customHeight="1">
      <c r="B55" s="131"/>
      <c r="C55" s="135" t="s">
        <v>61</v>
      </c>
      <c r="D55" s="136"/>
      <c r="M55" s="164"/>
      <c r="N55" s="164"/>
      <c r="O55" s="164"/>
      <c r="P55" s="164"/>
      <c r="Q55" s="164"/>
      <c r="R55" s="164"/>
      <c r="S55" s="164"/>
      <c r="T55" s="164"/>
    </row>
    <row r="56" spans="2:20" ht="11.25" customHeight="1">
      <c r="B56" s="131"/>
      <c r="C56" s="137"/>
      <c r="D56" s="138"/>
      <c r="M56" s="1"/>
      <c r="N56" s="1"/>
      <c r="O56" s="1"/>
      <c r="P56" s="1"/>
      <c r="Q56" s="1"/>
      <c r="R56" s="1"/>
      <c r="S56" s="1"/>
      <c r="T56" s="1"/>
    </row>
    <row r="57" spans="2:20">
      <c r="B57" s="132"/>
      <c r="C57" s="42">
        <v>0</v>
      </c>
      <c r="D57" s="18" t="s">
        <v>62</v>
      </c>
      <c r="M57" s="165"/>
      <c r="N57" s="165"/>
      <c r="O57" s="165"/>
      <c r="R57" s="165"/>
      <c r="S57" s="165"/>
      <c r="T57" s="165"/>
    </row>
    <row r="58" spans="2:20" ht="27.95" customHeight="1">
      <c r="B58" s="130" t="s">
        <v>63</v>
      </c>
      <c r="C58" s="133" t="s">
        <v>60</v>
      </c>
      <c r="D58" s="134"/>
      <c r="M58" s="158"/>
      <c r="N58" s="46"/>
      <c r="O58" s="46"/>
      <c r="R58" s="158"/>
      <c r="S58" s="46"/>
      <c r="T58" s="46"/>
    </row>
    <row r="59" spans="2:20" ht="15" customHeight="1">
      <c r="B59" s="131"/>
      <c r="C59" s="135" t="s">
        <v>61</v>
      </c>
      <c r="D59" s="136"/>
      <c r="M59" s="158"/>
      <c r="N59" s="46"/>
      <c r="O59" s="46"/>
      <c r="R59" s="158"/>
      <c r="S59" s="46"/>
      <c r="T59" s="46"/>
    </row>
    <row r="60" spans="2:20" ht="11.25" customHeight="1">
      <c r="B60" s="131"/>
      <c r="C60" s="137"/>
      <c r="D60" s="138"/>
      <c r="M60" s="158"/>
      <c r="N60" s="1"/>
      <c r="O60" s="1"/>
      <c r="P60" s="1"/>
      <c r="Q60" s="1"/>
      <c r="R60" s="158"/>
      <c r="S60" s="1"/>
      <c r="T60" s="1"/>
    </row>
    <row r="61" spans="2:20">
      <c r="B61" s="132"/>
      <c r="C61" s="42">
        <v>0</v>
      </c>
      <c r="D61" s="18" t="s">
        <v>64</v>
      </c>
      <c r="M61" s="158"/>
      <c r="N61" s="46"/>
      <c r="O61" s="46"/>
      <c r="R61" s="158"/>
      <c r="S61" s="46"/>
      <c r="T61" s="46"/>
    </row>
    <row r="62" spans="2:20">
      <c r="M62" s="158"/>
      <c r="N62" s="158"/>
      <c r="O62" s="158"/>
      <c r="R62" s="158"/>
      <c r="S62" s="158"/>
      <c r="T62" s="158"/>
    </row>
    <row r="63" spans="2:20">
      <c r="M63" s="158"/>
      <c r="N63" s="158"/>
      <c r="O63" s="158"/>
      <c r="R63" s="158"/>
      <c r="S63" s="158"/>
      <c r="T63" s="158"/>
    </row>
    <row r="64" spans="2:20">
      <c r="C64" s="59"/>
      <c r="M64" s="158"/>
      <c r="N64" s="26"/>
      <c r="O64" s="46"/>
      <c r="R64" s="158"/>
      <c r="S64" s="26"/>
      <c r="T64" s="46"/>
    </row>
    <row r="65" spans="7:20">
      <c r="M65" s="1"/>
      <c r="N65" s="1"/>
      <c r="O65" s="1"/>
      <c r="P65" s="1"/>
      <c r="Q65" s="1"/>
      <c r="R65" s="1"/>
      <c r="S65" s="1"/>
      <c r="T65" s="1"/>
    </row>
    <row r="66" spans="7:20">
      <c r="M66" s="179"/>
      <c r="N66" s="179"/>
      <c r="O66" s="179"/>
      <c r="P66" s="179"/>
      <c r="Q66" s="179"/>
      <c r="R66" s="25"/>
      <c r="S66" s="25"/>
      <c r="T66" s="25"/>
    </row>
    <row r="67" spans="7:20">
      <c r="M67" s="180"/>
      <c r="N67" s="180"/>
      <c r="O67" s="180"/>
      <c r="P67" s="158"/>
      <c r="Q67" s="158"/>
      <c r="R67" s="1"/>
      <c r="S67" s="1"/>
      <c r="T67" s="1"/>
    </row>
    <row r="68" spans="7:20">
      <c r="M68" s="180"/>
      <c r="N68" s="180"/>
      <c r="O68" s="180"/>
      <c r="P68" s="158"/>
      <c r="Q68" s="158"/>
      <c r="R68" s="1"/>
      <c r="S68" s="1"/>
      <c r="T68" s="1"/>
    </row>
    <row r="69" spans="7:20">
      <c r="M69" s="180"/>
      <c r="N69" s="180"/>
      <c r="O69" s="180"/>
      <c r="P69" s="158"/>
      <c r="Q69" s="158"/>
      <c r="R69" s="1"/>
      <c r="S69" s="1"/>
      <c r="T69" s="1"/>
    </row>
    <row r="70" spans="7:20" ht="18.75">
      <c r="M70" s="180"/>
      <c r="N70" s="181"/>
      <c r="O70" s="181"/>
      <c r="P70" s="34"/>
      <c r="Q70" s="46"/>
      <c r="R70" s="26"/>
      <c r="S70" s="46"/>
      <c r="T70" s="26"/>
    </row>
    <row r="71" spans="7:20" ht="23.25">
      <c r="M71" s="39"/>
      <c r="N71" s="40"/>
      <c r="O71" s="41"/>
      <c r="P71" s="166"/>
      <c r="Q71" s="166"/>
      <c r="R71" s="1"/>
      <c r="S71" s="1"/>
      <c r="T71" s="1"/>
    </row>
    <row r="72" spans="7:20">
      <c r="M72" s="1"/>
      <c r="N72" s="1"/>
      <c r="O72" s="1"/>
      <c r="P72" s="1"/>
      <c r="Q72" s="1"/>
      <c r="R72" s="1"/>
      <c r="S72" s="1"/>
      <c r="T72" s="1"/>
    </row>
    <row r="77" spans="7:20">
      <c r="G77" s="29"/>
      <c r="H77" s="29"/>
      <c r="I77" s="29"/>
      <c r="J77" s="29"/>
    </row>
    <row r="78" spans="7:20">
      <c r="G78" s="29"/>
      <c r="H78" s="29"/>
      <c r="I78" s="29"/>
      <c r="J78" s="29"/>
    </row>
    <row r="79" spans="7:20">
      <c r="G79" s="28"/>
      <c r="H79" s="28"/>
      <c r="I79" s="28"/>
      <c r="J79" s="28"/>
    </row>
    <row r="80" spans="7:20">
      <c r="G80" s="28"/>
      <c r="H80" s="28"/>
      <c r="I80" s="28"/>
      <c r="J80" s="28"/>
    </row>
    <row r="81" spans="7:10">
      <c r="G81" s="28"/>
      <c r="H81" s="28"/>
      <c r="I81" s="28"/>
      <c r="J81" s="28"/>
    </row>
    <row r="82" spans="7:10" ht="18">
      <c r="G82" s="60"/>
      <c r="H82" s="60"/>
      <c r="I82" s="30"/>
      <c r="J82" s="31"/>
    </row>
    <row r="83" spans="7:10" ht="23.25">
      <c r="G83" s="28"/>
      <c r="H83" s="32"/>
      <c r="I83" s="33"/>
      <c r="J83" s="33"/>
    </row>
  </sheetData>
  <sheetProtection password="EACB" sheet="1" objects="1" scenarios="1"/>
  <mergeCells count="127">
    <mergeCell ref="C54:D54"/>
    <mergeCell ref="I36:J36"/>
    <mergeCell ref="G43:H44"/>
    <mergeCell ref="G41:J42"/>
    <mergeCell ref="B42:B45"/>
    <mergeCell ref="C44:D44"/>
    <mergeCell ref="I43:J43"/>
    <mergeCell ref="B36:E36"/>
    <mergeCell ref="C43:D43"/>
    <mergeCell ref="P71:Q71"/>
    <mergeCell ref="B6:J6"/>
    <mergeCell ref="I44:J44"/>
    <mergeCell ref="G45:H45"/>
    <mergeCell ref="I46:J46"/>
    <mergeCell ref="M66:Q66"/>
    <mergeCell ref="M67:M70"/>
    <mergeCell ref="N67:O69"/>
    <mergeCell ref="P67:Q67"/>
    <mergeCell ref="P68:Q68"/>
    <mergeCell ref="P69:Q69"/>
    <mergeCell ref="N70:O70"/>
    <mergeCell ref="M58:M64"/>
    <mergeCell ref="B47:D47"/>
    <mergeCell ref="B48:B51"/>
    <mergeCell ref="C48:D48"/>
    <mergeCell ref="C49:D49"/>
    <mergeCell ref="G31:H31"/>
    <mergeCell ref="I31:I32"/>
    <mergeCell ref="J31:J32"/>
    <mergeCell ref="C19:D20"/>
    <mergeCell ref="E19:F20"/>
    <mergeCell ref="C25:D26"/>
    <mergeCell ref="E25:F26"/>
    <mergeCell ref="M18:W18"/>
    <mergeCell ref="O19:T19"/>
    <mergeCell ref="M21:W21"/>
    <mergeCell ref="M22:M25"/>
    <mergeCell ref="S30:S31"/>
    <mergeCell ref="G19:J19"/>
    <mergeCell ref="G20:H20"/>
    <mergeCell ref="I20:J22"/>
    <mergeCell ref="G21:H21"/>
    <mergeCell ref="N22:P22"/>
    <mergeCell ref="Q22:S22"/>
    <mergeCell ref="T22:W22"/>
    <mergeCell ref="N23:O23"/>
    <mergeCell ref="Q23:R23"/>
    <mergeCell ref="T23:U23"/>
    <mergeCell ref="B24:J24"/>
    <mergeCell ref="B25:B28"/>
    <mergeCell ref="G25:J25"/>
    <mergeCell ref="C27:D27"/>
    <mergeCell ref="E27:F27"/>
    <mergeCell ref="V23:W25"/>
    <mergeCell ref="N24:O24"/>
    <mergeCell ref="P24:P25"/>
    <mergeCell ref="Q24:R24"/>
    <mergeCell ref="V39:W39"/>
    <mergeCell ref="T30:U30"/>
    <mergeCell ref="M33:W33"/>
    <mergeCell ref="M34:M38"/>
    <mergeCell ref="G26:H26"/>
    <mergeCell ref="I26:J28"/>
    <mergeCell ref="G27:H27"/>
    <mergeCell ref="Q29:R29"/>
    <mergeCell ref="T29:U29"/>
    <mergeCell ref="V29:W31"/>
    <mergeCell ref="N30:O30"/>
    <mergeCell ref="V34:V36"/>
    <mergeCell ref="M27:W27"/>
    <mergeCell ref="M28:M31"/>
    <mergeCell ref="N28:P28"/>
    <mergeCell ref="Q28:S28"/>
    <mergeCell ref="T28:W28"/>
    <mergeCell ref="N29:O29"/>
    <mergeCell ref="Q30:R30"/>
    <mergeCell ref="W34:W36"/>
    <mergeCell ref="Q36:R36"/>
    <mergeCell ref="S36:S37"/>
    <mergeCell ref="S24:S25"/>
    <mergeCell ref="T24:U24"/>
    <mergeCell ref="N34:P34"/>
    <mergeCell ref="Q34:S34"/>
    <mergeCell ref="T34:U34"/>
    <mergeCell ref="G49:H49"/>
    <mergeCell ref="I49:J49"/>
    <mergeCell ref="G48:J48"/>
    <mergeCell ref="R58:R64"/>
    <mergeCell ref="N62:O62"/>
    <mergeCell ref="S62:T62"/>
    <mergeCell ref="N63:O63"/>
    <mergeCell ref="S63:T63"/>
    <mergeCell ref="M54:T54"/>
    <mergeCell ref="M55:T55"/>
    <mergeCell ref="M57:O57"/>
    <mergeCell ref="R57:T57"/>
    <mergeCell ref="P30:P31"/>
    <mergeCell ref="T36:U36"/>
    <mergeCell ref="N37:O37"/>
    <mergeCell ref="Q37:R37"/>
    <mergeCell ref="T37:U37"/>
    <mergeCell ref="N36:O36"/>
    <mergeCell ref="P36:P37"/>
    <mergeCell ref="B11:J11"/>
    <mergeCell ref="C12:J12"/>
    <mergeCell ref="C13:J13"/>
    <mergeCell ref="C14:J14"/>
    <mergeCell ref="C15:E15"/>
    <mergeCell ref="B8:K8"/>
    <mergeCell ref="B58:B61"/>
    <mergeCell ref="C58:D58"/>
    <mergeCell ref="C55:D56"/>
    <mergeCell ref="C59:D60"/>
    <mergeCell ref="G30:J30"/>
    <mergeCell ref="C42:D42"/>
    <mergeCell ref="B18:J18"/>
    <mergeCell ref="B19:B22"/>
    <mergeCell ref="C21:D21"/>
    <mergeCell ref="E21:F21"/>
    <mergeCell ref="G32:H32"/>
    <mergeCell ref="G33:H33"/>
    <mergeCell ref="C50:D50"/>
    <mergeCell ref="B41:D41"/>
    <mergeCell ref="B30:E30"/>
    <mergeCell ref="B10:J10"/>
    <mergeCell ref="B53:D53"/>
    <mergeCell ref="B54:B57"/>
  </mergeCells>
  <conditionalFormatting sqref="V39:W39">
    <cfRule type="cellIs" dxfId="11" priority="11" operator="equal">
      <formula>"NO CUMPLE"</formula>
    </cfRule>
    <cfRule type="cellIs" dxfId="10" priority="12" operator="equal">
      <formula>"CUMPLE"</formula>
    </cfRule>
  </conditionalFormatting>
  <conditionalFormatting sqref="I36:J36">
    <cfRule type="cellIs" dxfId="9" priority="9" operator="equal">
      <formula>"NO CUMPLE Rd"</formula>
    </cfRule>
    <cfRule type="cellIs" dxfId="8" priority="10" operator="equal">
      <formula>"CUMPLE"</formula>
    </cfRule>
  </conditionalFormatting>
  <conditionalFormatting sqref="P71:Q71">
    <cfRule type="cellIs" dxfId="7" priority="5" operator="equal">
      <formula>"NO CUMPLE"</formula>
    </cfRule>
    <cfRule type="cellIs" dxfId="6" priority="6" operator="equal">
      <formula>"CUMPLE"</formula>
    </cfRule>
  </conditionalFormatting>
  <conditionalFormatting sqref="I83:J83">
    <cfRule type="cellIs" dxfId="5" priority="3" operator="equal">
      <formula>"NO CUMPLE"</formula>
    </cfRule>
    <cfRule type="cellIs" dxfId="4" priority="4" operator="equal">
      <formula>"CUMPLE"</formula>
    </cfRule>
  </conditionalFormatting>
  <conditionalFormatting sqref="I46:J46">
    <cfRule type="cellIs" dxfId="3" priority="1" operator="equal">
      <formula>"NO CUMPLE R.C.E.P.N.R."</formula>
    </cfRule>
    <cfRule type="cellIs" dxfId="2" priority="2" operator="equal">
      <formula>"CUMPLE"</formula>
    </cfRule>
  </conditionalFormatting>
  <dataValidations count="1">
    <dataValidation showDropDown="1" showInputMessage="1" showErrorMessage="1" sqref="J33"/>
  </dataValidations>
  <pageMargins left="0.43307086614173229" right="0.23622047244094491" top="0.11811023622047245" bottom="0.15748031496062992" header="0.31496062992125984" footer="0"/>
  <pageSetup paperSize="9" scale="77" orientation="portrait" r:id="rId1"/>
  <ignoredErrors>
    <ignoredError sqref="I34 I45:I46 I36" evalError="1"/>
    <ignoredError sqref="J33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Ayuda!$A$23:$A$25</xm:f>
          </x14:formula1>
          <xm:sqref>G45:H45 I33</xm:sqref>
        </x14:dataValidation>
        <x14:dataValidation type="list" allowBlank="1" showInputMessage="1" showErrorMessage="1">
          <x14:formula1>
            <xm:f>Zona_climatica!$A$2:$A$181</xm:f>
          </x14:formula1>
          <xm:sqref>C15:E15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64"/>
  <sheetViews>
    <sheetView showGridLines="0" showRowColHeaders="0" zoomScale="115" zoomScaleNormal="115" zoomScaleSheetLayoutView="115" workbookViewId="0">
      <selection activeCell="E34" sqref="E34"/>
    </sheetView>
  </sheetViews>
  <sheetFormatPr baseColWidth="10" defaultColWidth="11.42578125" defaultRowHeight="15"/>
  <cols>
    <col min="1" max="1" width="2.85546875" style="62" customWidth="1"/>
    <col min="2" max="2" width="17.5703125" style="62" customWidth="1"/>
    <col min="3" max="3" width="8.7109375" style="62" customWidth="1"/>
    <col min="4" max="4" width="33" style="62" customWidth="1"/>
    <col min="5" max="5" width="8.7109375" style="62" customWidth="1"/>
    <col min="6" max="6" width="14.7109375" style="62" customWidth="1"/>
    <col min="7" max="7" width="7.7109375" style="62" customWidth="1"/>
    <col min="8" max="8" width="10.28515625" style="62" customWidth="1"/>
    <col min="9" max="9" width="15.28515625" style="62" customWidth="1"/>
    <col min="10" max="10" width="2.5703125" style="62" customWidth="1"/>
    <col min="11" max="16384" width="11.42578125" style="62"/>
  </cols>
  <sheetData>
    <row r="1" spans="2:22" ht="12.75" customHeight="1"/>
    <row r="6" spans="2:22" ht="20.25" customHeight="1">
      <c r="B6" s="172" t="s">
        <v>65</v>
      </c>
      <c r="C6" s="173"/>
      <c r="D6" s="173"/>
      <c r="E6" s="173"/>
      <c r="F6" s="173"/>
      <c r="G6" s="173"/>
      <c r="H6" s="173"/>
      <c r="I6" s="174"/>
    </row>
    <row r="7" spans="2:22" ht="11.25" customHeight="1">
      <c r="B7" s="63"/>
      <c r="C7" s="63"/>
      <c r="I7" s="50" t="s">
        <v>310</v>
      </c>
    </row>
    <row r="8" spans="2:22" ht="21">
      <c r="B8" s="126" t="s">
        <v>1</v>
      </c>
      <c r="C8" s="127"/>
      <c r="D8" s="127"/>
      <c r="E8" s="128"/>
      <c r="F8" s="129"/>
      <c r="G8" s="129"/>
      <c r="H8" s="129"/>
      <c r="I8" s="129"/>
      <c r="J8" s="129"/>
      <c r="K8" s="129"/>
    </row>
    <row r="9" spans="2:22">
      <c r="B9" s="65" t="s">
        <v>2</v>
      </c>
      <c r="C9" s="65"/>
    </row>
    <row r="10" spans="2:22" ht="30" customHeight="1">
      <c r="B10" s="230" t="s">
        <v>66</v>
      </c>
      <c r="C10" s="231"/>
      <c r="D10" s="231"/>
      <c r="E10" s="231"/>
      <c r="F10" s="231"/>
      <c r="G10" s="231"/>
      <c r="H10" s="231"/>
      <c r="I10" s="231"/>
    </row>
    <row r="11" spans="2:22" ht="31.5" customHeight="1">
      <c r="B11" s="232" t="s">
        <v>3</v>
      </c>
      <c r="C11" s="122"/>
      <c r="D11" s="122"/>
      <c r="E11" s="122"/>
      <c r="F11" s="122"/>
      <c r="G11" s="122"/>
      <c r="H11" s="122"/>
      <c r="I11" s="122"/>
      <c r="J11" s="66"/>
    </row>
    <row r="12" spans="2:22" ht="21" customHeight="1">
      <c r="B12" s="64" t="s">
        <v>67</v>
      </c>
      <c r="C12" s="64"/>
    </row>
    <row r="13" spans="2:22">
      <c r="B13" s="65"/>
      <c r="C13" s="65"/>
    </row>
    <row r="14" spans="2:22" ht="18" customHeight="1">
      <c r="B14" s="229" t="s">
        <v>68</v>
      </c>
      <c r="C14" s="229"/>
      <c r="D14" s="229"/>
      <c r="E14" s="229"/>
      <c r="F14" s="229"/>
      <c r="G14" s="229"/>
      <c r="H14" s="229"/>
      <c r="I14" s="229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</row>
    <row r="15" spans="2:22" ht="30.75" customHeight="1">
      <c r="B15" s="211" t="s">
        <v>69</v>
      </c>
      <c r="C15" s="215"/>
      <c r="D15" s="211" t="s">
        <v>70</v>
      </c>
      <c r="E15" s="212"/>
      <c r="F15" s="211" t="s">
        <v>71</v>
      </c>
      <c r="G15" s="215"/>
      <c r="H15" s="215"/>
      <c r="I15" s="212"/>
      <c r="L15" s="67"/>
      <c r="M15" s="67"/>
      <c r="N15" s="226"/>
      <c r="O15" s="226"/>
      <c r="P15" s="226"/>
      <c r="Q15" s="226"/>
      <c r="R15" s="226"/>
      <c r="S15" s="226"/>
      <c r="T15" s="68"/>
      <c r="U15" s="67"/>
      <c r="V15" s="67"/>
    </row>
    <row r="16" spans="2:22">
      <c r="B16" s="213" t="s">
        <v>72</v>
      </c>
      <c r="C16" s="214"/>
      <c r="D16" s="213" t="s">
        <v>73</v>
      </c>
      <c r="E16" s="214"/>
      <c r="F16" s="213" t="s">
        <v>72</v>
      </c>
      <c r="G16" s="214"/>
      <c r="H16" s="227" t="s">
        <v>16</v>
      </c>
      <c r="I16" s="228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</row>
    <row r="17" spans="2:22">
      <c r="B17" s="197" t="s">
        <v>74</v>
      </c>
      <c r="C17" s="198"/>
      <c r="D17" s="197" t="s">
        <v>75</v>
      </c>
      <c r="E17" s="198"/>
      <c r="F17" s="197" t="s">
        <v>76</v>
      </c>
      <c r="G17" s="198"/>
      <c r="H17" s="197" t="s">
        <v>76</v>
      </c>
      <c r="I17" s="198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</row>
    <row r="18" spans="2:22">
      <c r="B18" s="42">
        <v>0</v>
      </c>
      <c r="C18" s="70" t="s">
        <v>77</v>
      </c>
      <c r="D18" s="207">
        <v>0.33100000000000002</v>
      </c>
      <c r="E18" s="225"/>
      <c r="F18" s="61">
        <f>B18/D18</f>
        <v>0</v>
      </c>
      <c r="G18" s="70" t="s">
        <v>78</v>
      </c>
      <c r="H18" s="71">
        <f>F18+F21</f>
        <v>0</v>
      </c>
      <c r="I18" s="70" t="s">
        <v>79</v>
      </c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</row>
    <row r="19" spans="2:22">
      <c r="B19" s="213" t="s">
        <v>80</v>
      </c>
      <c r="C19" s="214"/>
      <c r="D19" s="213" t="s">
        <v>81</v>
      </c>
      <c r="E19" s="214"/>
      <c r="F19" s="213" t="s">
        <v>80</v>
      </c>
      <c r="G19" s="214"/>
      <c r="H19" s="72" t="s">
        <v>82</v>
      </c>
      <c r="I19" s="73"/>
      <c r="L19" s="202"/>
      <c r="M19" s="202"/>
      <c r="N19" s="202"/>
      <c r="O19" s="69"/>
      <c r="P19" s="202"/>
      <c r="Q19" s="202"/>
      <c r="R19" s="69"/>
      <c r="S19" s="202"/>
      <c r="T19" s="202"/>
      <c r="U19" s="202"/>
      <c r="V19" s="202"/>
    </row>
    <row r="20" spans="2:22">
      <c r="B20" s="197" t="s">
        <v>74</v>
      </c>
      <c r="C20" s="198"/>
      <c r="D20" s="197" t="s">
        <v>75</v>
      </c>
      <c r="E20" s="198"/>
      <c r="F20" s="197" t="s">
        <v>76</v>
      </c>
      <c r="G20" s="198"/>
      <c r="H20" s="74"/>
      <c r="I20" s="73"/>
      <c r="L20" s="202"/>
      <c r="M20" s="75"/>
      <c r="N20" s="75"/>
      <c r="O20" s="69"/>
      <c r="P20" s="75"/>
      <c r="Q20" s="75"/>
      <c r="R20" s="69"/>
      <c r="S20" s="75"/>
      <c r="T20" s="75"/>
      <c r="U20" s="202"/>
      <c r="V20" s="202"/>
    </row>
    <row r="21" spans="2:22">
      <c r="B21" s="42">
        <v>0</v>
      </c>
      <c r="C21" s="70" t="s">
        <v>83</v>
      </c>
      <c r="D21" s="48" t="s">
        <v>9</v>
      </c>
      <c r="E21" s="76">
        <f>IF(D21=Ayuda!A3,(Ayuda!B3),IF(D21=Ayuda!A4,(Ayuda!B4),IF(D21=Ayuda!A8,(Ayuda!B8),IF(D21=Ayuda!A9,(Ayuda!B9),IF(D21=Ayuda!A10,(Ayuda!B10),IF(D21=Ayuda!A7,(Ayuda!B7),IF(D21=Ayuda!A5,(Ayuda!B5),IF(D21=Ayuda!A6,(Ayuda!B6),0))))))))</f>
        <v>0</v>
      </c>
      <c r="F21" s="61">
        <f>IF(E21=0,0,B21/E21)</f>
        <v>0</v>
      </c>
      <c r="G21" s="70" t="s">
        <v>84</v>
      </c>
      <c r="H21" s="74"/>
      <c r="I21" s="73"/>
      <c r="L21" s="202"/>
      <c r="M21" s="75"/>
      <c r="N21" s="75"/>
      <c r="O21" s="69"/>
      <c r="P21" s="75"/>
      <c r="Q21" s="75"/>
      <c r="R21" s="69"/>
      <c r="S21" s="75"/>
      <c r="T21" s="75"/>
      <c r="U21" s="202"/>
      <c r="V21" s="202"/>
    </row>
    <row r="22" spans="2:22" ht="30.75" customHeight="1">
      <c r="B22" s="77" t="s">
        <v>85</v>
      </c>
      <c r="C22" s="78" t="s">
        <v>86</v>
      </c>
      <c r="D22" s="99"/>
      <c r="E22" s="73"/>
      <c r="F22" s="73"/>
      <c r="G22" s="73"/>
      <c r="H22" s="74"/>
      <c r="I22" s="73"/>
      <c r="L22" s="202"/>
      <c r="M22" s="75"/>
      <c r="N22" s="75"/>
      <c r="O22" s="69"/>
      <c r="P22" s="75"/>
      <c r="Q22" s="75"/>
      <c r="R22" s="69"/>
      <c r="S22" s="75"/>
      <c r="T22" s="75"/>
      <c r="U22" s="202"/>
      <c r="V22" s="202"/>
    </row>
    <row r="23" spans="2:22">
      <c r="B23" s="79">
        <f>B18+B21</f>
        <v>0</v>
      </c>
      <c r="C23" s="43" t="s">
        <v>9</v>
      </c>
      <c r="D23" s="73"/>
      <c r="E23" s="73"/>
      <c r="F23" s="73"/>
      <c r="G23" s="73"/>
      <c r="H23" s="74"/>
      <c r="I23" s="73"/>
      <c r="L23" s="202"/>
      <c r="M23" s="75"/>
      <c r="N23" s="75"/>
      <c r="O23" s="69"/>
      <c r="P23" s="75"/>
      <c r="Q23" s="75"/>
      <c r="R23" s="69"/>
      <c r="S23" s="75"/>
      <c r="T23" s="75"/>
      <c r="U23" s="202"/>
      <c r="V23" s="202"/>
    </row>
    <row r="24" spans="2:22" ht="18.75" customHeight="1">
      <c r="B24" s="74" t="s">
        <v>87</v>
      </c>
      <c r="C24" s="73"/>
      <c r="D24" s="73"/>
      <c r="E24" s="73"/>
      <c r="F24" s="73"/>
      <c r="G24" s="73"/>
      <c r="H24" s="74"/>
      <c r="I24" s="73"/>
      <c r="L24" s="202"/>
      <c r="M24" s="75"/>
      <c r="N24" s="75"/>
      <c r="O24" s="69"/>
      <c r="P24" s="75"/>
      <c r="Q24" s="75"/>
      <c r="R24" s="69"/>
      <c r="S24" s="75"/>
      <c r="T24" s="75"/>
      <c r="U24" s="202"/>
      <c r="V24" s="202"/>
    </row>
    <row r="25" spans="2:22" ht="18" customHeight="1">
      <c r="B25" s="199" t="s">
        <v>23</v>
      </c>
      <c r="C25" s="200"/>
      <c r="D25" s="200"/>
      <c r="E25" s="200"/>
      <c r="F25" s="200"/>
      <c r="G25" s="200"/>
      <c r="H25" s="200"/>
      <c r="I25" s="201"/>
      <c r="L25" s="202"/>
      <c r="M25" s="75"/>
      <c r="N25" s="75"/>
      <c r="O25" s="69"/>
      <c r="P25" s="75"/>
      <c r="Q25" s="75"/>
      <c r="R25" s="69"/>
      <c r="S25" s="75"/>
      <c r="T25" s="75"/>
      <c r="U25" s="202"/>
      <c r="V25" s="202"/>
    </row>
    <row r="26" spans="2:22" ht="30.75" customHeight="1">
      <c r="B26" s="211" t="s">
        <v>88</v>
      </c>
      <c r="C26" s="215"/>
      <c r="D26" s="211" t="s">
        <v>70</v>
      </c>
      <c r="E26" s="212"/>
      <c r="F26" s="211" t="s">
        <v>89</v>
      </c>
      <c r="G26" s="215"/>
      <c r="H26" s="215"/>
      <c r="I26" s="212"/>
      <c r="L26" s="202"/>
      <c r="M26" s="67"/>
      <c r="N26" s="226"/>
      <c r="O26" s="226"/>
      <c r="P26" s="226"/>
      <c r="Q26" s="226"/>
      <c r="R26" s="226"/>
      <c r="S26" s="226"/>
      <c r="T26" s="68"/>
      <c r="U26" s="202"/>
      <c r="V26" s="202"/>
    </row>
    <row r="27" spans="2:22">
      <c r="B27" s="213" t="s">
        <v>72</v>
      </c>
      <c r="C27" s="214"/>
      <c r="D27" s="213" t="s">
        <v>73</v>
      </c>
      <c r="E27" s="214"/>
      <c r="F27" s="213" t="s">
        <v>72</v>
      </c>
      <c r="G27" s="214"/>
      <c r="H27" s="227" t="s">
        <v>16</v>
      </c>
      <c r="I27" s="228"/>
      <c r="L27" s="202"/>
      <c r="M27" s="69"/>
      <c r="N27" s="69"/>
      <c r="O27" s="69"/>
      <c r="P27" s="69"/>
      <c r="Q27" s="69"/>
      <c r="R27" s="69"/>
      <c r="S27" s="69"/>
      <c r="T27" s="69"/>
      <c r="U27" s="202"/>
      <c r="V27" s="202"/>
    </row>
    <row r="28" spans="2:22">
      <c r="B28" s="197" t="s">
        <v>74</v>
      </c>
      <c r="C28" s="198"/>
      <c r="D28" s="197" t="s">
        <v>75</v>
      </c>
      <c r="E28" s="198"/>
      <c r="F28" s="197" t="s">
        <v>76</v>
      </c>
      <c r="G28" s="198"/>
      <c r="H28" s="197" t="s">
        <v>76</v>
      </c>
      <c r="I28" s="198"/>
      <c r="L28" s="202"/>
      <c r="M28" s="75"/>
      <c r="N28" s="75"/>
      <c r="O28" s="69"/>
      <c r="P28" s="75"/>
      <c r="Q28" s="75"/>
      <c r="R28" s="69"/>
      <c r="S28" s="75"/>
      <c r="T28" s="75"/>
      <c r="U28" s="202"/>
      <c r="V28" s="202"/>
    </row>
    <row r="29" spans="2:22">
      <c r="B29" s="42">
        <v>0</v>
      </c>
      <c r="C29" s="70" t="s">
        <v>77</v>
      </c>
      <c r="D29" s="207">
        <v>0.33100000000000002</v>
      </c>
      <c r="E29" s="225"/>
      <c r="F29" s="61">
        <f>B29/D29</f>
        <v>0</v>
      </c>
      <c r="G29" s="70" t="s">
        <v>78</v>
      </c>
      <c r="H29" s="71">
        <f>F29+F32</f>
        <v>0</v>
      </c>
      <c r="I29" s="70" t="s">
        <v>90</v>
      </c>
      <c r="L29" s="202"/>
      <c r="M29" s="202"/>
      <c r="N29" s="202"/>
      <c r="O29" s="202"/>
      <c r="P29" s="202"/>
      <c r="Q29" s="202"/>
      <c r="R29" s="202"/>
      <c r="S29" s="75"/>
      <c r="T29" s="75"/>
      <c r="U29" s="202"/>
      <c r="V29" s="202"/>
    </row>
    <row r="30" spans="2:22">
      <c r="B30" s="213" t="s">
        <v>80</v>
      </c>
      <c r="C30" s="214"/>
      <c r="D30" s="213" t="s">
        <v>91</v>
      </c>
      <c r="E30" s="214"/>
      <c r="F30" s="213" t="s">
        <v>80</v>
      </c>
      <c r="G30" s="214"/>
      <c r="H30" s="72" t="s">
        <v>92</v>
      </c>
      <c r="I30" s="73"/>
      <c r="L30" s="202"/>
      <c r="M30" s="202"/>
      <c r="N30" s="202"/>
      <c r="O30" s="69"/>
      <c r="P30" s="202"/>
      <c r="Q30" s="202"/>
      <c r="R30" s="69"/>
      <c r="S30" s="202"/>
      <c r="T30" s="202"/>
      <c r="U30" s="202"/>
      <c r="V30" s="202"/>
    </row>
    <row r="31" spans="2:22">
      <c r="B31" s="197" t="s">
        <v>74</v>
      </c>
      <c r="C31" s="198"/>
      <c r="D31" s="197" t="s">
        <v>75</v>
      </c>
      <c r="E31" s="198"/>
      <c r="F31" s="197" t="s">
        <v>76</v>
      </c>
      <c r="G31" s="198"/>
      <c r="H31" s="74"/>
      <c r="I31" s="73"/>
      <c r="L31" s="202"/>
      <c r="M31" s="75"/>
      <c r="N31" s="75"/>
      <c r="O31" s="69"/>
      <c r="P31" s="75"/>
      <c r="Q31" s="75"/>
      <c r="R31" s="69"/>
      <c r="S31" s="75"/>
      <c r="T31" s="75"/>
      <c r="U31" s="202"/>
      <c r="V31" s="202"/>
    </row>
    <row r="32" spans="2:22">
      <c r="B32" s="42">
        <v>0</v>
      </c>
      <c r="C32" s="70" t="s">
        <v>83</v>
      </c>
      <c r="D32" s="48" t="s">
        <v>9</v>
      </c>
      <c r="E32" s="76">
        <f>IF(D32=Ayuda!A3,(Ayuda!B3),IF(D32=Ayuda!A4,(Ayuda!B4),IF(D32=Ayuda!A8,(Ayuda!B8),IF(D32=Ayuda!A9,(Ayuda!B9),IF(D32=Ayuda!A10,(Ayuda!B10),IF(D32=Ayuda!A7,(Ayuda!B7),IF(D32=Ayuda!A5,(Ayuda!B5),IF(D32=Ayuda!A6,(Ayuda!B6),0))))))))</f>
        <v>0</v>
      </c>
      <c r="F32" s="61">
        <f>IF(E32=0,0,B32/E32)</f>
        <v>0</v>
      </c>
      <c r="G32" s="70" t="s">
        <v>84</v>
      </c>
      <c r="H32" s="74"/>
      <c r="I32" s="73"/>
      <c r="L32" s="202"/>
      <c r="M32" s="75"/>
      <c r="N32" s="75"/>
      <c r="O32" s="69"/>
      <c r="P32" s="75"/>
      <c r="Q32" s="75"/>
      <c r="R32" s="69"/>
      <c r="S32" s="75"/>
      <c r="T32" s="75"/>
      <c r="U32" s="202"/>
      <c r="V32" s="202"/>
    </row>
    <row r="33" spans="2:22" ht="30.75" customHeight="1">
      <c r="B33" s="77" t="s">
        <v>85</v>
      </c>
      <c r="C33" s="78" t="s">
        <v>86</v>
      </c>
      <c r="D33" s="73"/>
      <c r="E33" s="73"/>
      <c r="F33" s="73"/>
      <c r="G33" s="73"/>
      <c r="H33" s="74"/>
      <c r="I33" s="73"/>
      <c r="L33" s="202"/>
      <c r="M33" s="75"/>
      <c r="N33" s="75"/>
      <c r="O33" s="69"/>
      <c r="P33" s="75"/>
      <c r="Q33" s="75"/>
      <c r="R33" s="69"/>
      <c r="S33" s="75"/>
      <c r="T33" s="75"/>
      <c r="U33" s="202"/>
      <c r="V33" s="202"/>
    </row>
    <row r="34" spans="2:22">
      <c r="B34" s="79">
        <f>B29+B32</f>
        <v>0</v>
      </c>
      <c r="C34" s="43" t="s">
        <v>9</v>
      </c>
      <c r="D34" s="73"/>
      <c r="E34" s="73"/>
      <c r="F34" s="73"/>
      <c r="G34" s="73"/>
      <c r="H34" s="74"/>
      <c r="I34" s="73"/>
      <c r="L34" s="202"/>
      <c r="M34" s="75"/>
      <c r="N34" s="75"/>
      <c r="O34" s="69"/>
      <c r="P34" s="75"/>
      <c r="Q34" s="75"/>
      <c r="R34" s="69"/>
      <c r="S34" s="75"/>
      <c r="T34" s="75"/>
      <c r="U34" s="202"/>
      <c r="V34" s="202"/>
    </row>
    <row r="35" spans="2:22" ht="18" customHeight="1">
      <c r="B35" s="74" t="s">
        <v>93</v>
      </c>
      <c r="C35" s="73"/>
      <c r="D35" s="73"/>
      <c r="E35" s="73"/>
      <c r="F35" s="73"/>
      <c r="G35" s="73"/>
      <c r="H35" s="74"/>
      <c r="I35" s="73"/>
      <c r="L35" s="202"/>
      <c r="M35" s="75"/>
      <c r="N35" s="75"/>
      <c r="O35" s="69"/>
      <c r="P35" s="75"/>
      <c r="Q35" s="75"/>
      <c r="R35" s="69"/>
      <c r="S35" s="75"/>
      <c r="T35" s="75"/>
      <c r="U35" s="202"/>
      <c r="V35" s="202"/>
    </row>
    <row r="36" spans="2:22" ht="18" customHeight="1">
      <c r="B36" s="199" t="s">
        <v>94</v>
      </c>
      <c r="C36" s="200"/>
      <c r="D36" s="200"/>
      <c r="E36" s="200"/>
      <c r="F36" s="200"/>
      <c r="G36" s="200"/>
      <c r="H36" s="200"/>
      <c r="I36" s="201"/>
      <c r="L36" s="75"/>
      <c r="M36" s="75"/>
      <c r="N36" s="75"/>
      <c r="O36" s="69"/>
      <c r="P36" s="75"/>
      <c r="Q36" s="75"/>
      <c r="R36" s="69"/>
      <c r="S36" s="75"/>
      <c r="T36" s="75"/>
      <c r="U36" s="75"/>
      <c r="V36" s="75"/>
    </row>
    <row r="37" spans="2:22" ht="39.75" customHeight="1">
      <c r="B37" s="211" t="s">
        <v>95</v>
      </c>
      <c r="C37" s="212"/>
      <c r="D37" s="73"/>
      <c r="E37" s="73"/>
      <c r="F37" s="211" t="s">
        <v>96</v>
      </c>
      <c r="G37" s="215"/>
      <c r="H37" s="215"/>
      <c r="I37" s="212"/>
      <c r="L37" s="75"/>
      <c r="M37" s="75"/>
      <c r="N37" s="75"/>
      <c r="O37" s="69"/>
      <c r="P37" s="75"/>
      <c r="Q37" s="75"/>
      <c r="R37" s="69"/>
      <c r="S37" s="75"/>
      <c r="T37" s="75"/>
      <c r="U37" s="75"/>
      <c r="V37" s="75"/>
    </row>
    <row r="38" spans="2:22" ht="17.25" customHeight="1">
      <c r="B38" s="203" t="s">
        <v>97</v>
      </c>
      <c r="C38" s="204"/>
      <c r="D38" s="73"/>
      <c r="E38" s="73"/>
      <c r="F38" s="203" t="s">
        <v>76</v>
      </c>
      <c r="G38" s="204"/>
      <c r="H38" s="203" t="s">
        <v>53</v>
      </c>
      <c r="I38" s="204"/>
      <c r="L38" s="202"/>
      <c r="M38" s="202"/>
      <c r="N38" s="202"/>
      <c r="O38" s="75"/>
      <c r="P38" s="202"/>
      <c r="Q38" s="202"/>
      <c r="R38" s="75"/>
      <c r="S38" s="202"/>
      <c r="T38" s="202"/>
      <c r="U38" s="80"/>
      <c r="V38" s="80"/>
    </row>
    <row r="39" spans="2:22" ht="17.25" customHeight="1">
      <c r="B39" s="205">
        <f>B23-B34</f>
        <v>0</v>
      </c>
      <c r="C39" s="206"/>
      <c r="D39" s="73"/>
      <c r="E39" s="73"/>
      <c r="F39" s="207">
        <f>H18-H29</f>
        <v>0</v>
      </c>
      <c r="G39" s="208"/>
      <c r="H39" s="221">
        <f>(H18*B41-H29*B42)/1000</f>
        <v>0</v>
      </c>
      <c r="I39" s="222"/>
      <c r="L39" s="202"/>
      <c r="M39" s="75"/>
      <c r="N39" s="75"/>
      <c r="O39" s="75"/>
      <c r="P39" s="75"/>
      <c r="Q39" s="75"/>
      <c r="R39" s="75"/>
      <c r="S39" s="75"/>
      <c r="T39" s="75"/>
      <c r="U39" s="80"/>
      <c r="V39" s="80"/>
    </row>
    <row r="40" spans="2:22" ht="54.75" customHeight="1">
      <c r="B40" s="209" t="s">
        <v>98</v>
      </c>
      <c r="C40" s="210"/>
      <c r="D40" s="73"/>
      <c r="E40" s="73"/>
      <c r="F40" s="73"/>
      <c r="G40" s="73"/>
      <c r="H40" s="216" t="s">
        <v>99</v>
      </c>
      <c r="I40" s="217"/>
      <c r="L40" s="202"/>
      <c r="M40" s="75"/>
      <c r="N40" s="75"/>
      <c r="O40" s="75"/>
      <c r="P40" s="75"/>
      <c r="Q40" s="75"/>
      <c r="R40" s="75"/>
      <c r="S40" s="75"/>
      <c r="T40" s="75"/>
      <c r="U40" s="80"/>
      <c r="V40" s="80"/>
    </row>
    <row r="41" spans="2:22">
      <c r="B41" s="81">
        <f>'HOJA DE COMPROBACIÓN'!$C$57</f>
        <v>0</v>
      </c>
      <c r="C41" s="70" t="s">
        <v>100</v>
      </c>
      <c r="D41" s="82" t="s">
        <v>101</v>
      </c>
      <c r="E41" s="73"/>
      <c r="F41" s="73"/>
      <c r="G41" s="73"/>
      <c r="H41" s="73"/>
      <c r="I41" s="73"/>
      <c r="L41" s="202"/>
      <c r="M41" s="83"/>
      <c r="N41" s="75"/>
      <c r="O41" s="84"/>
      <c r="P41" s="83"/>
      <c r="Q41" s="75"/>
      <c r="R41" s="84"/>
      <c r="S41" s="83"/>
      <c r="T41" s="75"/>
      <c r="U41" s="84"/>
      <c r="V41" s="75"/>
    </row>
    <row r="42" spans="2:22">
      <c r="B42" s="81">
        <f>'HOJA DE COMPROBACIÓN'!$C$61</f>
        <v>0</v>
      </c>
      <c r="C42" s="70" t="s">
        <v>102</v>
      </c>
      <c r="D42" s="82"/>
      <c r="E42" s="73"/>
      <c r="F42" s="73"/>
      <c r="G42" s="73"/>
      <c r="H42" s="73"/>
      <c r="I42" s="73"/>
      <c r="L42" s="202"/>
      <c r="M42" s="83"/>
      <c r="N42" s="75"/>
      <c r="O42" s="84"/>
      <c r="P42" s="83"/>
      <c r="Q42" s="75"/>
      <c r="R42" s="84"/>
      <c r="S42" s="83"/>
      <c r="T42" s="75"/>
      <c r="U42" s="84"/>
      <c r="V42" s="75"/>
    </row>
    <row r="43" spans="2:22" ht="17.25" customHeight="1">
      <c r="B43" s="85">
        <f>(B23*B41-B34*B42)/1000</f>
        <v>0</v>
      </c>
      <c r="C43" s="100" t="s">
        <v>103</v>
      </c>
      <c r="D43" s="73"/>
      <c r="E43" s="73"/>
      <c r="F43" s="73"/>
      <c r="G43" s="73"/>
      <c r="H43" s="73"/>
      <c r="I43" s="73"/>
      <c r="L43" s="75"/>
      <c r="M43" s="202"/>
      <c r="N43" s="202"/>
      <c r="O43" s="75"/>
      <c r="P43" s="202"/>
      <c r="Q43" s="202"/>
      <c r="R43" s="75"/>
      <c r="S43" s="202"/>
      <c r="T43" s="202"/>
      <c r="U43" s="80"/>
      <c r="V43" s="80"/>
    </row>
    <row r="44" spans="2:22">
      <c r="L44" s="202"/>
      <c r="M44" s="202"/>
      <c r="N44" s="202"/>
      <c r="Q44" s="202"/>
      <c r="R44" s="202"/>
      <c r="S44" s="202"/>
    </row>
    <row r="45" spans="2:22">
      <c r="L45" s="202"/>
      <c r="M45" s="86"/>
      <c r="N45" s="75"/>
      <c r="Q45" s="202"/>
      <c r="R45" s="86"/>
      <c r="S45" s="75"/>
    </row>
    <row r="46" spans="2:22">
      <c r="L46" s="69"/>
      <c r="M46" s="69"/>
      <c r="N46" s="69"/>
      <c r="O46" s="69"/>
      <c r="P46" s="69"/>
      <c r="Q46" s="69"/>
      <c r="R46" s="69"/>
      <c r="S46" s="69"/>
    </row>
    <row r="47" spans="2:22">
      <c r="L47" s="219"/>
      <c r="M47" s="219"/>
      <c r="N47" s="219"/>
      <c r="O47" s="219"/>
      <c r="P47" s="219"/>
      <c r="Q47" s="87"/>
      <c r="R47" s="87"/>
      <c r="S47" s="87"/>
    </row>
    <row r="48" spans="2:22">
      <c r="L48" s="220"/>
      <c r="M48" s="220"/>
      <c r="N48" s="220"/>
      <c r="O48" s="202"/>
      <c r="P48" s="202"/>
      <c r="Q48" s="69"/>
      <c r="R48" s="69"/>
      <c r="S48" s="69"/>
    </row>
    <row r="49" spans="8:19">
      <c r="L49" s="220"/>
      <c r="M49" s="220"/>
      <c r="N49" s="220"/>
      <c r="O49" s="202"/>
      <c r="P49" s="202"/>
      <c r="Q49" s="69"/>
      <c r="R49" s="69"/>
      <c r="S49" s="69"/>
    </row>
    <row r="50" spans="8:19">
      <c r="L50" s="220"/>
      <c r="M50" s="220"/>
      <c r="N50" s="220"/>
      <c r="O50" s="202"/>
      <c r="P50" s="202"/>
      <c r="Q50" s="69"/>
      <c r="R50" s="69"/>
      <c r="S50" s="69"/>
    </row>
    <row r="51" spans="8:19" ht="18.75">
      <c r="L51" s="220"/>
      <c r="M51" s="223"/>
      <c r="N51" s="223"/>
      <c r="O51" s="88"/>
      <c r="P51" s="75"/>
      <c r="Q51" s="86"/>
      <c r="R51" s="75"/>
      <c r="S51" s="86"/>
    </row>
    <row r="52" spans="8:19" ht="23.25">
      <c r="L52" s="89"/>
      <c r="M52" s="90"/>
      <c r="N52" s="91"/>
      <c r="O52" s="218"/>
      <c r="P52" s="218"/>
      <c r="Q52" s="69"/>
      <c r="R52" s="69"/>
      <c r="S52" s="69"/>
    </row>
    <row r="53" spans="8:19">
      <c r="L53" s="69"/>
      <c r="M53" s="69"/>
      <c r="N53" s="69"/>
      <c r="O53" s="69"/>
      <c r="P53" s="69"/>
      <c r="Q53" s="69"/>
      <c r="R53" s="69"/>
      <c r="S53" s="69"/>
    </row>
    <row r="58" spans="8:19">
      <c r="H58" s="92"/>
      <c r="I58" s="92"/>
    </row>
    <row r="59" spans="8:19">
      <c r="H59" s="92"/>
      <c r="I59" s="92"/>
    </row>
    <row r="60" spans="8:19">
      <c r="H60" s="93"/>
      <c r="I60" s="93"/>
    </row>
    <row r="61" spans="8:19">
      <c r="H61" s="93"/>
      <c r="I61" s="93"/>
    </row>
    <row r="62" spans="8:19">
      <c r="H62" s="93"/>
      <c r="I62" s="93"/>
    </row>
    <row r="63" spans="8:19" ht="18">
      <c r="H63" s="94"/>
      <c r="I63" s="94"/>
    </row>
    <row r="64" spans="8:19">
      <c r="H64" s="93"/>
      <c r="I64" s="95"/>
    </row>
  </sheetData>
  <sheetProtection algorithmName="SHA-512" hashValue="WKNuVAHtR6Z4o90/Qnu2WECIiD2qRf8ioQ2qdYPTGwYw6936xNkSj301nvZwMUUOyTt1c5MBTGl38Ewh/9AzgA==" saltValue="YV/f5I3RewQwi6pJkN2WIw==" spinCount="100000" sheet="1" objects="1" scenarios="1"/>
  <mergeCells count="89">
    <mergeCell ref="L14:V14"/>
    <mergeCell ref="N15:S15"/>
    <mergeCell ref="D16:E16"/>
    <mergeCell ref="F16:G16"/>
    <mergeCell ref="F15:I15"/>
    <mergeCell ref="D15:E15"/>
    <mergeCell ref="H16:I16"/>
    <mergeCell ref="B28:C28"/>
    <mergeCell ref="D28:E28"/>
    <mergeCell ref="B6:I6"/>
    <mergeCell ref="B14:I14"/>
    <mergeCell ref="B15:C15"/>
    <mergeCell ref="B10:I10"/>
    <mergeCell ref="B11:I11"/>
    <mergeCell ref="D18:E18"/>
    <mergeCell ref="B8:K8"/>
    <mergeCell ref="P29:R29"/>
    <mergeCell ref="B30:C30"/>
    <mergeCell ref="M19:N19"/>
    <mergeCell ref="F19:G19"/>
    <mergeCell ref="F20:G20"/>
    <mergeCell ref="D29:E29"/>
    <mergeCell ref="M29:O29"/>
    <mergeCell ref="N26:S26"/>
    <mergeCell ref="P19:Q19"/>
    <mergeCell ref="S19:T19"/>
    <mergeCell ref="F28:G28"/>
    <mergeCell ref="H28:I28"/>
    <mergeCell ref="B27:C27"/>
    <mergeCell ref="D27:E27"/>
    <mergeCell ref="F27:G27"/>
    <mergeCell ref="H27:I27"/>
    <mergeCell ref="U19:V35"/>
    <mergeCell ref="M43:N43"/>
    <mergeCell ref="P43:Q43"/>
    <mergeCell ref="P30:Q30"/>
    <mergeCell ref="D17:E17"/>
    <mergeCell ref="F17:G17"/>
    <mergeCell ref="H17:I17"/>
    <mergeCell ref="L17:V17"/>
    <mergeCell ref="L18:L35"/>
    <mergeCell ref="M18:O18"/>
    <mergeCell ref="P18:R18"/>
    <mergeCell ref="S18:V18"/>
    <mergeCell ref="B25:I25"/>
    <mergeCell ref="B26:C26"/>
    <mergeCell ref="D26:E26"/>
    <mergeCell ref="F26:I26"/>
    <mergeCell ref="O52:P52"/>
    <mergeCell ref="B16:C16"/>
    <mergeCell ref="B17:C17"/>
    <mergeCell ref="B19:C19"/>
    <mergeCell ref="B20:C20"/>
    <mergeCell ref="D19:E19"/>
    <mergeCell ref="D20:E20"/>
    <mergeCell ref="L47:P47"/>
    <mergeCell ref="L48:L51"/>
    <mergeCell ref="M48:N50"/>
    <mergeCell ref="O48:P48"/>
    <mergeCell ref="O49:P49"/>
    <mergeCell ref="O50:P50"/>
    <mergeCell ref="H39:I39"/>
    <mergeCell ref="M51:N51"/>
    <mergeCell ref="M44:N44"/>
    <mergeCell ref="L44:L45"/>
    <mergeCell ref="D30:E30"/>
    <mergeCell ref="F30:G30"/>
    <mergeCell ref="M30:N30"/>
    <mergeCell ref="S38:T38"/>
    <mergeCell ref="M38:N38"/>
    <mergeCell ref="P38:Q38"/>
    <mergeCell ref="S30:T30"/>
    <mergeCell ref="F37:I37"/>
    <mergeCell ref="H40:I40"/>
    <mergeCell ref="S43:T43"/>
    <mergeCell ref="Q44:Q45"/>
    <mergeCell ref="R44:S44"/>
    <mergeCell ref="B31:C31"/>
    <mergeCell ref="D31:E31"/>
    <mergeCell ref="F31:G31"/>
    <mergeCell ref="B36:I36"/>
    <mergeCell ref="L38:L42"/>
    <mergeCell ref="B38:C38"/>
    <mergeCell ref="B39:C39"/>
    <mergeCell ref="F38:G38"/>
    <mergeCell ref="F39:G39"/>
    <mergeCell ref="B40:C40"/>
    <mergeCell ref="H38:I38"/>
    <mergeCell ref="B37:C37"/>
  </mergeCells>
  <conditionalFormatting sqref="O52:P52">
    <cfRule type="cellIs" dxfId="1" priority="5" operator="equal">
      <formula>"NO CUMPLE"</formula>
    </cfRule>
    <cfRule type="cellIs" dxfId="0" priority="6" operator="equal">
      <formula>"CUMPLE"</formula>
    </cfRule>
  </conditionalFormatting>
  <pageMargins left="0.23622047244094491" right="0.23622047244094491" top="0.19685039370078741" bottom="0.74803149606299213" header="0.31496062992125984" footer="0.31496062992125984"/>
  <pageSetup paperSize="9" scale="8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Ayuda!$A$13:$A$20</xm:f>
          </x14:formula1>
          <xm:sqref>C34 C23</xm:sqref>
        </x14:dataValidation>
        <x14:dataValidation type="list" allowBlank="1" showInputMessage="1" showErrorMessage="1">
          <x14:formula1>
            <xm:f>Ayuda!$A$3:$A$10</xm:f>
          </x14:formula1>
          <xm:sqref>D21 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1"/>
  <sheetViews>
    <sheetView showGridLines="0" showRowColHeaders="0" workbookViewId="0">
      <selection activeCell="A18" sqref="A18"/>
    </sheetView>
  </sheetViews>
  <sheetFormatPr baseColWidth="10" defaultColWidth="11.42578125" defaultRowHeight="15"/>
  <cols>
    <col min="1" max="1" width="18.28515625" customWidth="1"/>
    <col min="3" max="3" width="17.42578125" customWidth="1"/>
  </cols>
  <sheetData>
    <row r="1" spans="1:3">
      <c r="A1" s="102" t="s">
        <v>104</v>
      </c>
      <c r="B1" s="13" t="s">
        <v>105</v>
      </c>
      <c r="C1" s="13" t="s">
        <v>33</v>
      </c>
    </row>
    <row r="2" spans="1:3">
      <c r="A2" s="102" t="s">
        <v>9</v>
      </c>
      <c r="B2" s="13"/>
      <c r="C2" s="13"/>
    </row>
    <row r="3" spans="1:3">
      <c r="A3" s="103" t="s">
        <v>106</v>
      </c>
      <c r="B3" s="103">
        <v>1269</v>
      </c>
      <c r="C3" s="13" t="s">
        <v>107</v>
      </c>
    </row>
    <row r="4" spans="1:3">
      <c r="A4" s="103" t="s">
        <v>108</v>
      </c>
      <c r="B4" s="103">
        <v>689</v>
      </c>
      <c r="C4" s="13" t="s">
        <v>109</v>
      </c>
    </row>
    <row r="5" spans="1:3">
      <c r="A5" s="103" t="s">
        <v>110</v>
      </c>
      <c r="B5" s="103">
        <v>1110</v>
      </c>
      <c r="C5" s="13" t="s">
        <v>107</v>
      </c>
    </row>
    <row r="6" spans="1:3">
      <c r="A6" s="103" t="s">
        <v>111</v>
      </c>
      <c r="B6" s="103">
        <v>608</v>
      </c>
      <c r="C6" s="13" t="s">
        <v>109</v>
      </c>
    </row>
    <row r="7" spans="1:3">
      <c r="A7" s="103" t="s">
        <v>112</v>
      </c>
      <c r="B7" s="103">
        <v>587</v>
      </c>
      <c r="C7" s="13" t="s">
        <v>109</v>
      </c>
    </row>
    <row r="8" spans="1:3">
      <c r="A8" s="103" t="s">
        <v>113</v>
      </c>
      <c r="B8" s="103">
        <v>670</v>
      </c>
      <c r="C8" s="13" t="s">
        <v>109</v>
      </c>
    </row>
    <row r="9" spans="1:3">
      <c r="A9" s="103" t="s">
        <v>114</v>
      </c>
      <c r="B9" s="103">
        <v>718</v>
      </c>
      <c r="C9" s="13" t="s">
        <v>109</v>
      </c>
    </row>
    <row r="10" spans="1:3">
      <c r="A10" s="103" t="s">
        <v>115</v>
      </c>
      <c r="B10" s="103">
        <v>476</v>
      </c>
      <c r="C10" s="13" t="s">
        <v>116</v>
      </c>
    </row>
    <row r="11" spans="1:3">
      <c r="A11" s="103" t="s">
        <v>117</v>
      </c>
      <c r="B11" s="103">
        <v>734</v>
      </c>
      <c r="C11" s="13" t="s">
        <v>109</v>
      </c>
    </row>
    <row r="12" spans="1:3">
      <c r="A12" s="103" t="s">
        <v>118</v>
      </c>
      <c r="B12" s="103">
        <v>919</v>
      </c>
      <c r="C12" s="13" t="s">
        <v>109</v>
      </c>
    </row>
    <row r="13" spans="1:3">
      <c r="A13" s="103" t="s">
        <v>119</v>
      </c>
      <c r="B13" s="103">
        <v>682</v>
      </c>
      <c r="C13" s="13" t="s">
        <v>109</v>
      </c>
    </row>
    <row r="14" spans="1:3">
      <c r="A14" s="103" t="s">
        <v>120</v>
      </c>
      <c r="B14" s="103">
        <v>771</v>
      </c>
      <c r="C14" s="13" t="s">
        <v>109</v>
      </c>
    </row>
    <row r="15" spans="1:3">
      <c r="A15" s="103" t="s">
        <v>121</v>
      </c>
      <c r="B15" s="103">
        <v>489</v>
      </c>
      <c r="C15" s="13" t="s">
        <v>116</v>
      </c>
    </row>
    <row r="16" spans="1:3">
      <c r="A16" s="103" t="s">
        <v>122</v>
      </c>
      <c r="B16" s="103">
        <v>618</v>
      </c>
      <c r="C16" s="13" t="s">
        <v>109</v>
      </c>
    </row>
    <row r="17" spans="1:3">
      <c r="A17" s="103" t="s">
        <v>123</v>
      </c>
      <c r="B17" s="103">
        <v>603</v>
      </c>
      <c r="C17" s="13" t="s">
        <v>109</v>
      </c>
    </row>
    <row r="18" spans="1:3">
      <c r="A18" s="103" t="s">
        <v>124</v>
      </c>
      <c r="B18" s="103">
        <v>995</v>
      </c>
      <c r="C18" s="13" t="s">
        <v>125</v>
      </c>
    </row>
    <row r="19" spans="1:3">
      <c r="A19" s="103" t="s">
        <v>126</v>
      </c>
      <c r="B19" s="103">
        <v>600</v>
      </c>
      <c r="C19" s="13" t="s">
        <v>109</v>
      </c>
    </row>
    <row r="20" spans="1:3">
      <c r="A20" s="103" t="s">
        <v>127</v>
      </c>
      <c r="B20" s="103">
        <v>1073</v>
      </c>
      <c r="C20" s="13" t="s">
        <v>107</v>
      </c>
    </row>
    <row r="21" spans="1:3">
      <c r="A21" s="103" t="s">
        <v>128</v>
      </c>
      <c r="B21" s="103">
        <v>735</v>
      </c>
      <c r="C21" s="13" t="s">
        <v>109</v>
      </c>
    </row>
    <row r="22" spans="1:3">
      <c r="A22" s="103" t="s">
        <v>129</v>
      </c>
      <c r="B22" s="103">
        <v>925</v>
      </c>
      <c r="C22" s="13" t="s">
        <v>109</v>
      </c>
    </row>
    <row r="23" spans="1:3">
      <c r="A23" s="103" t="s">
        <v>130</v>
      </c>
      <c r="B23" s="103">
        <v>1094</v>
      </c>
      <c r="C23" s="13" t="s">
        <v>107</v>
      </c>
    </row>
    <row r="24" spans="1:3">
      <c r="A24" s="103" t="s">
        <v>131</v>
      </c>
      <c r="B24" s="103">
        <v>689</v>
      </c>
      <c r="C24" s="13" t="s">
        <v>109</v>
      </c>
    </row>
    <row r="25" spans="1:3">
      <c r="A25" s="103" t="s">
        <v>132</v>
      </c>
      <c r="B25" s="103">
        <v>941</v>
      </c>
      <c r="C25" s="13" t="s">
        <v>109</v>
      </c>
    </row>
    <row r="26" spans="1:3">
      <c r="A26" s="103" t="s">
        <v>133</v>
      </c>
      <c r="B26" s="103">
        <v>1192</v>
      </c>
      <c r="C26" s="13" t="s">
        <v>107</v>
      </c>
    </row>
    <row r="27" spans="1:3">
      <c r="A27" s="103" t="s">
        <v>134</v>
      </c>
      <c r="B27" s="103">
        <v>715</v>
      </c>
      <c r="C27" s="13" t="s">
        <v>109</v>
      </c>
    </row>
    <row r="28" spans="1:3">
      <c r="A28" s="103" t="s">
        <v>135</v>
      </c>
      <c r="B28" s="103">
        <v>656</v>
      </c>
      <c r="C28" s="13" t="s">
        <v>109</v>
      </c>
    </row>
    <row r="29" spans="1:3">
      <c r="A29" s="103" t="s">
        <v>136</v>
      </c>
      <c r="B29" s="103">
        <v>975</v>
      </c>
      <c r="C29" s="13" t="s">
        <v>125</v>
      </c>
    </row>
    <row r="30" spans="1:3">
      <c r="A30" s="103" t="s">
        <v>137</v>
      </c>
      <c r="B30" s="103">
        <v>1222</v>
      </c>
      <c r="C30" s="13" t="s">
        <v>107</v>
      </c>
    </row>
    <row r="31" spans="1:3">
      <c r="A31" s="103" t="s">
        <v>138</v>
      </c>
      <c r="B31" s="103">
        <v>920</v>
      </c>
      <c r="C31" s="13" t="s">
        <v>109</v>
      </c>
    </row>
    <row r="32" spans="1:3">
      <c r="A32" s="103" t="s">
        <v>139</v>
      </c>
      <c r="B32" s="103">
        <v>1038</v>
      </c>
      <c r="C32" s="13" t="s">
        <v>107</v>
      </c>
    </row>
    <row r="33" spans="1:3">
      <c r="A33" s="103" t="s">
        <v>140</v>
      </c>
      <c r="B33" s="103">
        <v>802</v>
      </c>
      <c r="C33" s="13" t="s">
        <v>109</v>
      </c>
    </row>
    <row r="34" spans="1:3">
      <c r="A34" s="103" t="s">
        <v>141</v>
      </c>
      <c r="B34" s="103">
        <v>640</v>
      </c>
      <c r="C34" s="13" t="s">
        <v>109</v>
      </c>
    </row>
    <row r="35" spans="1:3">
      <c r="A35" s="103" t="s">
        <v>142</v>
      </c>
      <c r="B35" s="103">
        <v>777</v>
      </c>
      <c r="C35" s="13" t="s">
        <v>109</v>
      </c>
    </row>
    <row r="36" spans="1:3">
      <c r="A36" s="103" t="s">
        <v>143</v>
      </c>
      <c r="B36" s="103">
        <v>1150</v>
      </c>
      <c r="C36" s="13" t="s">
        <v>107</v>
      </c>
    </row>
    <row r="37" spans="1:3">
      <c r="A37" s="103" t="s">
        <v>144</v>
      </c>
      <c r="B37" s="103">
        <v>625</v>
      </c>
      <c r="C37" s="13" t="s">
        <v>109</v>
      </c>
    </row>
    <row r="38" spans="1:3">
      <c r="A38" s="103" t="s">
        <v>145</v>
      </c>
      <c r="B38" s="103">
        <v>622</v>
      </c>
      <c r="C38" s="13" t="s">
        <v>109</v>
      </c>
    </row>
    <row r="39" spans="1:3">
      <c r="A39" s="103" t="s">
        <v>146</v>
      </c>
      <c r="B39" s="103">
        <v>775</v>
      </c>
      <c r="C39" s="13" t="s">
        <v>109</v>
      </c>
    </row>
    <row r="40" spans="1:3">
      <c r="A40" s="103" t="s">
        <v>147</v>
      </c>
      <c r="B40" s="103">
        <v>1188</v>
      </c>
      <c r="C40" s="13" t="s">
        <v>107</v>
      </c>
    </row>
    <row r="41" spans="1:3">
      <c r="A41" s="103" t="s">
        <v>148</v>
      </c>
      <c r="B41" s="103">
        <v>919</v>
      </c>
      <c r="C41" s="13" t="s">
        <v>109</v>
      </c>
    </row>
    <row r="42" spans="1:3">
      <c r="A42" s="103" t="s">
        <v>149</v>
      </c>
      <c r="B42" s="103">
        <v>680</v>
      </c>
      <c r="C42" s="13" t="s">
        <v>109</v>
      </c>
    </row>
    <row r="43" spans="1:3">
      <c r="A43" s="103" t="s">
        <v>150</v>
      </c>
      <c r="B43" s="103">
        <v>753</v>
      </c>
      <c r="C43" s="13" t="s">
        <v>109</v>
      </c>
    </row>
    <row r="44" spans="1:3">
      <c r="A44" s="103" t="s">
        <v>151</v>
      </c>
      <c r="B44" s="103">
        <v>568</v>
      </c>
      <c r="C44" s="13" t="s">
        <v>109</v>
      </c>
    </row>
    <row r="45" spans="1:3">
      <c r="A45" s="103" t="s">
        <v>152</v>
      </c>
      <c r="B45" s="103">
        <v>675</v>
      </c>
      <c r="C45" s="13" t="s">
        <v>109</v>
      </c>
    </row>
    <row r="46" spans="1:3">
      <c r="A46" s="103" t="s">
        <v>153</v>
      </c>
      <c r="B46" s="103">
        <v>1029</v>
      </c>
      <c r="C46" s="13" t="s">
        <v>107</v>
      </c>
    </row>
    <row r="47" spans="1:3">
      <c r="A47" s="103" t="s">
        <v>154</v>
      </c>
      <c r="B47" s="103">
        <v>917</v>
      </c>
      <c r="C47" s="13" t="s">
        <v>109</v>
      </c>
    </row>
    <row r="48" spans="1:3">
      <c r="A48" s="103" t="s">
        <v>155</v>
      </c>
      <c r="B48" s="103">
        <v>761</v>
      </c>
      <c r="C48" s="13" t="s">
        <v>109</v>
      </c>
    </row>
    <row r="49" spans="1:3">
      <c r="A49" s="103" t="s">
        <v>156</v>
      </c>
      <c r="B49" s="103">
        <v>690</v>
      </c>
      <c r="C49" s="13" t="s">
        <v>109</v>
      </c>
    </row>
    <row r="50" spans="1:3">
      <c r="A50" s="103" t="s">
        <v>157</v>
      </c>
      <c r="B50" s="103">
        <v>883</v>
      </c>
      <c r="C50" s="13" t="s">
        <v>109</v>
      </c>
    </row>
    <row r="51" spans="1:3">
      <c r="A51" s="103" t="s">
        <v>158</v>
      </c>
      <c r="B51" s="103">
        <v>872</v>
      </c>
      <c r="C51" s="13" t="s">
        <v>109</v>
      </c>
    </row>
    <row r="52" spans="1:3">
      <c r="A52" s="103" t="s">
        <v>159</v>
      </c>
      <c r="B52" s="103">
        <v>817</v>
      </c>
      <c r="C52" s="13" t="s">
        <v>109</v>
      </c>
    </row>
    <row r="53" spans="1:3">
      <c r="A53" s="103" t="s">
        <v>160</v>
      </c>
      <c r="B53" s="103">
        <v>621</v>
      </c>
      <c r="C53" s="13" t="s">
        <v>109</v>
      </c>
    </row>
    <row r="54" spans="1:3">
      <c r="A54" s="103" t="s">
        <v>161</v>
      </c>
      <c r="B54" s="103">
        <v>648</v>
      </c>
      <c r="C54" s="13" t="s">
        <v>109</v>
      </c>
    </row>
    <row r="55" spans="1:3">
      <c r="A55" s="103" t="s">
        <v>162</v>
      </c>
      <c r="B55" s="103">
        <v>673</v>
      </c>
      <c r="C55" s="13" t="s">
        <v>109</v>
      </c>
    </row>
    <row r="56" spans="1:3">
      <c r="A56" s="103" t="s">
        <v>163</v>
      </c>
      <c r="B56" s="103">
        <v>909</v>
      </c>
      <c r="C56" s="13" t="s">
        <v>109</v>
      </c>
    </row>
    <row r="57" spans="1:3">
      <c r="A57" s="103" t="s">
        <v>164</v>
      </c>
      <c r="B57" s="103">
        <v>647</v>
      </c>
      <c r="C57" s="13" t="s">
        <v>109</v>
      </c>
    </row>
    <row r="58" spans="1:3">
      <c r="A58" s="103" t="s">
        <v>165</v>
      </c>
      <c r="B58" s="103">
        <v>901</v>
      </c>
      <c r="C58" s="13" t="s">
        <v>109</v>
      </c>
    </row>
    <row r="59" spans="1:3">
      <c r="A59" s="103" t="s">
        <v>166</v>
      </c>
      <c r="B59" s="103">
        <v>657</v>
      </c>
      <c r="C59" s="13" t="s">
        <v>109</v>
      </c>
    </row>
    <row r="60" spans="1:3">
      <c r="A60" s="103" t="s">
        <v>167</v>
      </c>
      <c r="B60" s="103">
        <v>664</v>
      </c>
      <c r="C60" s="13" t="s">
        <v>109</v>
      </c>
    </row>
    <row r="61" spans="1:3">
      <c r="A61" s="103" t="s">
        <v>168</v>
      </c>
      <c r="B61" s="103">
        <v>645</v>
      </c>
      <c r="C61" s="13" t="s">
        <v>109</v>
      </c>
    </row>
    <row r="62" spans="1:3">
      <c r="A62" s="103" t="s">
        <v>169</v>
      </c>
      <c r="B62" s="103">
        <v>562</v>
      </c>
      <c r="C62" s="13" t="s">
        <v>109</v>
      </c>
    </row>
    <row r="63" spans="1:3">
      <c r="A63" s="103" t="s">
        <v>170</v>
      </c>
      <c r="B63" s="103">
        <v>881</v>
      </c>
      <c r="C63" s="13" t="s">
        <v>109</v>
      </c>
    </row>
    <row r="64" spans="1:3">
      <c r="A64" s="103" t="s">
        <v>171</v>
      </c>
      <c r="B64" s="103">
        <v>1135</v>
      </c>
      <c r="C64" s="13" t="s">
        <v>107</v>
      </c>
    </row>
    <row r="65" spans="1:3">
      <c r="A65" s="103" t="s">
        <v>172</v>
      </c>
      <c r="B65" s="103">
        <v>1134</v>
      </c>
      <c r="C65" s="13" t="s">
        <v>107</v>
      </c>
    </row>
    <row r="66" spans="1:3">
      <c r="A66" s="103" t="s">
        <v>173</v>
      </c>
      <c r="B66" s="103">
        <v>1045</v>
      </c>
      <c r="C66" s="13" t="s">
        <v>107</v>
      </c>
    </row>
    <row r="67" spans="1:3">
      <c r="A67" s="103" t="s">
        <v>174</v>
      </c>
      <c r="B67" s="103">
        <v>623</v>
      </c>
      <c r="C67" s="13" t="s">
        <v>109</v>
      </c>
    </row>
    <row r="68" spans="1:3">
      <c r="A68" s="103" t="s">
        <v>175</v>
      </c>
      <c r="B68" s="103">
        <v>670</v>
      </c>
      <c r="C68" s="13" t="s">
        <v>109</v>
      </c>
    </row>
    <row r="69" spans="1:3">
      <c r="A69" s="103" t="s">
        <v>176</v>
      </c>
      <c r="B69" s="103">
        <v>832</v>
      </c>
      <c r="C69" s="13" t="s">
        <v>109</v>
      </c>
    </row>
    <row r="70" spans="1:3">
      <c r="A70" s="103" t="s">
        <v>177</v>
      </c>
      <c r="B70" s="103">
        <v>981</v>
      </c>
      <c r="C70" s="13" t="s">
        <v>125</v>
      </c>
    </row>
    <row r="71" spans="1:3">
      <c r="A71" s="103" t="s">
        <v>178</v>
      </c>
      <c r="B71" s="103">
        <v>1257</v>
      </c>
      <c r="C71" s="13" t="s">
        <v>107</v>
      </c>
    </row>
    <row r="72" spans="1:3">
      <c r="A72" s="103" t="s">
        <v>179</v>
      </c>
      <c r="B72" s="103">
        <v>1068</v>
      </c>
      <c r="C72" s="13" t="s">
        <v>107</v>
      </c>
    </row>
    <row r="73" spans="1:3">
      <c r="A73" s="103" t="s">
        <v>180</v>
      </c>
      <c r="B73" s="103">
        <v>1145</v>
      </c>
      <c r="C73" s="13" t="s">
        <v>107</v>
      </c>
    </row>
    <row r="74" spans="1:3">
      <c r="A74" s="103" t="s">
        <v>181</v>
      </c>
      <c r="B74" s="103">
        <v>1001</v>
      </c>
      <c r="C74" s="13" t="s">
        <v>107</v>
      </c>
    </row>
    <row r="75" spans="1:3">
      <c r="A75" s="103" t="s">
        <v>182</v>
      </c>
      <c r="B75" s="103">
        <v>677</v>
      </c>
      <c r="C75" s="13" t="s">
        <v>109</v>
      </c>
    </row>
    <row r="76" spans="1:3">
      <c r="A76" s="103" t="s">
        <v>183</v>
      </c>
      <c r="B76" s="103">
        <v>665</v>
      </c>
      <c r="C76" s="13" t="s">
        <v>109</v>
      </c>
    </row>
    <row r="77" spans="1:3">
      <c r="A77" s="103" t="s">
        <v>184</v>
      </c>
      <c r="B77" s="103">
        <v>647</v>
      </c>
      <c r="C77" s="13" t="s">
        <v>109</v>
      </c>
    </row>
    <row r="78" spans="1:3">
      <c r="A78" s="103" t="s">
        <v>185</v>
      </c>
      <c r="B78" s="103">
        <v>1114</v>
      </c>
      <c r="C78" s="13" t="s">
        <v>107</v>
      </c>
    </row>
    <row r="79" spans="1:3">
      <c r="A79" s="103" t="s">
        <v>186</v>
      </c>
      <c r="B79" s="103">
        <v>1033</v>
      </c>
      <c r="C79" s="13" t="s">
        <v>107</v>
      </c>
    </row>
    <row r="80" spans="1:3">
      <c r="A80" s="103" t="s">
        <v>187</v>
      </c>
      <c r="B80" s="103">
        <v>1062</v>
      </c>
      <c r="C80" s="13" t="s">
        <v>107</v>
      </c>
    </row>
    <row r="81" spans="1:3">
      <c r="A81" s="103" t="s">
        <v>188</v>
      </c>
      <c r="B81" s="103">
        <v>655</v>
      </c>
      <c r="C81" s="13" t="s">
        <v>109</v>
      </c>
    </row>
    <row r="82" spans="1:3">
      <c r="A82" s="103" t="s">
        <v>189</v>
      </c>
      <c r="B82" s="103">
        <v>743</v>
      </c>
      <c r="C82" s="13" t="s">
        <v>109</v>
      </c>
    </row>
    <row r="83" spans="1:3">
      <c r="A83" s="103" t="s">
        <v>190</v>
      </c>
      <c r="B83" s="103">
        <v>908</v>
      </c>
      <c r="C83" s="13" t="s">
        <v>109</v>
      </c>
    </row>
    <row r="84" spans="1:3">
      <c r="A84" s="103" t="s">
        <v>191</v>
      </c>
      <c r="B84" s="103">
        <v>673</v>
      </c>
      <c r="C84" s="13" t="s">
        <v>109</v>
      </c>
    </row>
    <row r="85" spans="1:3">
      <c r="A85" s="103" t="s">
        <v>192</v>
      </c>
      <c r="B85" s="103">
        <v>578</v>
      </c>
      <c r="C85" s="13" t="s">
        <v>109</v>
      </c>
    </row>
    <row r="86" spans="1:3">
      <c r="A86" s="103" t="s">
        <v>193</v>
      </c>
      <c r="B86" s="103">
        <v>1150</v>
      </c>
      <c r="C86" s="13" t="s">
        <v>107</v>
      </c>
    </row>
    <row r="87" spans="1:3">
      <c r="A87" s="103" t="s">
        <v>194</v>
      </c>
      <c r="B87" s="103">
        <v>850</v>
      </c>
      <c r="C87" s="13" t="s">
        <v>109</v>
      </c>
    </row>
    <row r="88" spans="1:3">
      <c r="A88" s="103" t="s">
        <v>195</v>
      </c>
      <c r="B88" s="103">
        <v>1045</v>
      </c>
      <c r="C88" s="13" t="s">
        <v>107</v>
      </c>
    </row>
    <row r="89" spans="1:3">
      <c r="A89" s="103" t="s">
        <v>196</v>
      </c>
      <c r="B89" s="103">
        <v>1148</v>
      </c>
      <c r="C89" s="13" t="s">
        <v>107</v>
      </c>
    </row>
    <row r="90" spans="1:3">
      <c r="A90" s="103" t="s">
        <v>197</v>
      </c>
      <c r="B90" s="103">
        <v>682</v>
      </c>
      <c r="C90" s="13" t="s">
        <v>109</v>
      </c>
    </row>
    <row r="91" spans="1:3">
      <c r="A91" s="103" t="s">
        <v>198</v>
      </c>
      <c r="B91" s="103">
        <v>979</v>
      </c>
      <c r="C91" s="13" t="s">
        <v>125</v>
      </c>
    </row>
    <row r="92" spans="1:3">
      <c r="A92" s="103" t="s">
        <v>199</v>
      </c>
      <c r="B92" s="103">
        <v>559</v>
      </c>
      <c r="C92" s="13" t="s">
        <v>109</v>
      </c>
    </row>
    <row r="93" spans="1:3">
      <c r="A93" s="103" t="s">
        <v>200</v>
      </c>
      <c r="B93" s="103">
        <v>661</v>
      </c>
      <c r="C93" s="13" t="s">
        <v>109</v>
      </c>
    </row>
    <row r="94" spans="1:3">
      <c r="A94" s="103" t="s">
        <v>201</v>
      </c>
      <c r="B94" s="103">
        <v>1203</v>
      </c>
      <c r="C94" s="13" t="s">
        <v>107</v>
      </c>
    </row>
    <row r="95" spans="1:3">
      <c r="A95" s="103" t="s">
        <v>202</v>
      </c>
      <c r="B95" s="103">
        <v>910</v>
      </c>
      <c r="C95" s="13" t="s">
        <v>109</v>
      </c>
    </row>
    <row r="96" spans="1:3">
      <c r="A96" s="103" t="s">
        <v>203</v>
      </c>
      <c r="B96" s="103">
        <v>753</v>
      </c>
      <c r="C96" s="13" t="s">
        <v>109</v>
      </c>
    </row>
    <row r="97" spans="1:3">
      <c r="A97" s="103" t="s">
        <v>204</v>
      </c>
      <c r="B97" s="103">
        <v>671</v>
      </c>
      <c r="C97" s="13" t="s">
        <v>109</v>
      </c>
    </row>
    <row r="98" spans="1:3">
      <c r="A98" s="103" t="s">
        <v>205</v>
      </c>
      <c r="B98" s="103">
        <v>1220</v>
      </c>
      <c r="C98" s="13" t="s">
        <v>107</v>
      </c>
    </row>
    <row r="99" spans="1:3">
      <c r="A99" s="103" t="s">
        <v>206</v>
      </c>
      <c r="B99" s="103">
        <v>709</v>
      </c>
      <c r="C99" s="13" t="s">
        <v>109</v>
      </c>
    </row>
    <row r="100" spans="1:3">
      <c r="A100" s="103" t="s">
        <v>207</v>
      </c>
      <c r="B100" s="103">
        <v>831</v>
      </c>
      <c r="C100" s="13" t="s">
        <v>109</v>
      </c>
    </row>
    <row r="101" spans="1:3">
      <c r="A101" s="103" t="s">
        <v>208</v>
      </c>
      <c r="B101" s="103">
        <v>794</v>
      </c>
      <c r="C101" s="13" t="s">
        <v>109</v>
      </c>
    </row>
    <row r="102" spans="1:3">
      <c r="A102" s="103" t="s">
        <v>209</v>
      </c>
      <c r="B102" s="103">
        <v>649</v>
      </c>
      <c r="C102" s="13" t="s">
        <v>109</v>
      </c>
    </row>
    <row r="103" spans="1:3">
      <c r="A103" s="103" t="s">
        <v>210</v>
      </c>
      <c r="B103" s="103">
        <v>690</v>
      </c>
      <c r="C103" s="13" t="s">
        <v>109</v>
      </c>
    </row>
    <row r="104" spans="1:3">
      <c r="A104" s="103" t="s">
        <v>211</v>
      </c>
      <c r="B104" s="103">
        <v>648</v>
      </c>
      <c r="C104" s="13" t="s">
        <v>109</v>
      </c>
    </row>
    <row r="105" spans="1:3">
      <c r="A105" s="103" t="s">
        <v>212</v>
      </c>
      <c r="B105" s="103">
        <v>832</v>
      </c>
      <c r="C105" s="13" t="s">
        <v>109</v>
      </c>
    </row>
    <row r="106" spans="1:3">
      <c r="A106" s="103" t="s">
        <v>213</v>
      </c>
      <c r="B106" s="103">
        <v>859</v>
      </c>
      <c r="C106" s="13" t="s">
        <v>109</v>
      </c>
    </row>
    <row r="107" spans="1:3">
      <c r="A107" s="103" t="s">
        <v>214</v>
      </c>
      <c r="B107" s="103">
        <v>570</v>
      </c>
      <c r="C107" s="13" t="s">
        <v>109</v>
      </c>
    </row>
    <row r="108" spans="1:3">
      <c r="A108" s="103" t="s">
        <v>215</v>
      </c>
      <c r="B108" s="103">
        <v>595</v>
      </c>
      <c r="C108" s="13" t="s">
        <v>109</v>
      </c>
    </row>
    <row r="109" spans="1:3">
      <c r="A109" s="103" t="s">
        <v>216</v>
      </c>
      <c r="B109" s="103">
        <v>854</v>
      </c>
      <c r="C109" s="13" t="s">
        <v>109</v>
      </c>
    </row>
    <row r="110" spans="1:3">
      <c r="A110" s="103" t="s">
        <v>217</v>
      </c>
      <c r="B110" s="103">
        <v>1095</v>
      </c>
      <c r="C110" s="13" t="s">
        <v>107</v>
      </c>
    </row>
    <row r="111" spans="1:3">
      <c r="A111" s="103" t="s">
        <v>218</v>
      </c>
      <c r="B111" s="103">
        <v>604</v>
      </c>
      <c r="C111" s="13" t="s">
        <v>109</v>
      </c>
    </row>
    <row r="112" spans="1:3">
      <c r="A112" s="103" t="s">
        <v>219</v>
      </c>
      <c r="B112" s="103">
        <v>1061</v>
      </c>
      <c r="C112" s="13" t="s">
        <v>107</v>
      </c>
    </row>
    <row r="113" spans="1:3">
      <c r="A113" s="103" t="s">
        <v>220</v>
      </c>
      <c r="B113" s="103">
        <v>690</v>
      </c>
      <c r="C113" s="13" t="s">
        <v>109</v>
      </c>
    </row>
    <row r="114" spans="1:3">
      <c r="A114" s="103" t="s">
        <v>221</v>
      </c>
      <c r="B114" s="103">
        <v>809</v>
      </c>
      <c r="C114" s="13" t="s">
        <v>109</v>
      </c>
    </row>
    <row r="115" spans="1:3">
      <c r="A115" s="103" t="s">
        <v>222</v>
      </c>
      <c r="B115" s="103">
        <v>1104</v>
      </c>
      <c r="C115" s="13" t="s">
        <v>107</v>
      </c>
    </row>
    <row r="116" spans="1:3">
      <c r="A116" s="103" t="s">
        <v>223</v>
      </c>
      <c r="B116" s="103">
        <v>1161</v>
      </c>
      <c r="C116" s="13" t="s">
        <v>107</v>
      </c>
    </row>
    <row r="117" spans="1:3">
      <c r="A117" s="103" t="s">
        <v>224</v>
      </c>
      <c r="B117" s="103">
        <v>1012</v>
      </c>
      <c r="C117" s="13" t="s">
        <v>107</v>
      </c>
    </row>
    <row r="118" spans="1:3">
      <c r="A118" s="103" t="s">
        <v>225</v>
      </c>
      <c r="B118" s="103">
        <v>573</v>
      </c>
      <c r="C118" s="13" t="s">
        <v>109</v>
      </c>
    </row>
    <row r="119" spans="1:3">
      <c r="A119" s="103" t="s">
        <v>226</v>
      </c>
      <c r="B119" s="103">
        <v>1163</v>
      </c>
      <c r="C119" s="13" t="s">
        <v>107</v>
      </c>
    </row>
    <row r="120" spans="1:3">
      <c r="A120" s="103" t="s">
        <v>227</v>
      </c>
      <c r="B120" s="103">
        <v>818</v>
      </c>
      <c r="C120" s="13" t="s">
        <v>109</v>
      </c>
    </row>
    <row r="121" spans="1:3">
      <c r="A121" s="103" t="s">
        <v>228</v>
      </c>
      <c r="B121" s="103">
        <v>770</v>
      </c>
      <c r="C121" s="13" t="s">
        <v>109</v>
      </c>
    </row>
    <row r="122" spans="1:3">
      <c r="A122" s="103" t="s">
        <v>229</v>
      </c>
      <c r="B122" s="103">
        <v>590</v>
      </c>
      <c r="C122" s="13" t="s">
        <v>109</v>
      </c>
    </row>
    <row r="123" spans="1:3">
      <c r="A123" s="103" t="s">
        <v>230</v>
      </c>
      <c r="B123" s="103">
        <v>1042</v>
      </c>
      <c r="C123" s="13" t="s">
        <v>107</v>
      </c>
    </row>
    <row r="124" spans="1:3">
      <c r="A124" s="103" t="s">
        <v>231</v>
      </c>
      <c r="B124" s="103">
        <v>903</v>
      </c>
      <c r="C124" s="13" t="s">
        <v>109</v>
      </c>
    </row>
    <row r="125" spans="1:3">
      <c r="A125" s="103" t="s">
        <v>232</v>
      </c>
      <c r="B125" s="103">
        <v>1299</v>
      </c>
      <c r="C125" s="13" t="s">
        <v>107</v>
      </c>
    </row>
    <row r="126" spans="1:3">
      <c r="A126" s="103" t="s">
        <v>233</v>
      </c>
      <c r="B126" s="103">
        <v>718</v>
      </c>
      <c r="C126" s="13" t="s">
        <v>109</v>
      </c>
    </row>
    <row r="127" spans="1:3">
      <c r="A127" s="103" t="s">
        <v>234</v>
      </c>
      <c r="B127" s="103">
        <v>878</v>
      </c>
      <c r="C127" s="13" t="s">
        <v>109</v>
      </c>
    </row>
    <row r="128" spans="1:3">
      <c r="A128" s="103" t="s">
        <v>235</v>
      </c>
      <c r="B128" s="103">
        <v>684</v>
      </c>
      <c r="C128" s="13" t="s">
        <v>109</v>
      </c>
    </row>
    <row r="129" spans="1:3">
      <c r="A129" s="103" t="s">
        <v>236</v>
      </c>
      <c r="B129" s="103">
        <v>585</v>
      </c>
      <c r="C129" s="13" t="s">
        <v>109</v>
      </c>
    </row>
    <row r="130" spans="1:3">
      <c r="A130" s="103" t="s">
        <v>237</v>
      </c>
      <c r="B130" s="103">
        <v>1032</v>
      </c>
      <c r="C130" s="13" t="s">
        <v>107</v>
      </c>
    </row>
    <row r="131" spans="1:3">
      <c r="A131" s="103" t="s">
        <v>238</v>
      </c>
      <c r="B131" s="103">
        <v>515</v>
      </c>
      <c r="C131" s="13" t="s">
        <v>109</v>
      </c>
    </row>
    <row r="132" spans="1:3">
      <c r="A132" s="103" t="s">
        <v>239</v>
      </c>
      <c r="B132" s="103">
        <v>681</v>
      </c>
      <c r="C132" s="13" t="s">
        <v>109</v>
      </c>
    </row>
    <row r="133" spans="1:3">
      <c r="A133" s="103" t="s">
        <v>240</v>
      </c>
      <c r="B133" s="103">
        <v>705</v>
      </c>
      <c r="C133" s="13" t="s">
        <v>109</v>
      </c>
    </row>
    <row r="134" spans="1:3">
      <c r="A134" s="103" t="s">
        <v>241</v>
      </c>
      <c r="B134" s="103">
        <v>1420</v>
      </c>
      <c r="C134" s="13" t="s">
        <v>107</v>
      </c>
    </row>
    <row r="135" spans="1:3">
      <c r="A135" s="103" t="s">
        <v>242</v>
      </c>
      <c r="B135" s="103">
        <v>878</v>
      </c>
      <c r="C135" s="13" t="s">
        <v>109</v>
      </c>
    </row>
    <row r="136" spans="1:3">
      <c r="A136" s="103" t="s">
        <v>243</v>
      </c>
      <c r="B136" s="103">
        <v>906</v>
      </c>
      <c r="C136" s="13" t="s">
        <v>109</v>
      </c>
    </row>
    <row r="137" spans="1:3">
      <c r="A137" s="103" t="s">
        <v>244</v>
      </c>
      <c r="B137" s="103">
        <v>1074</v>
      </c>
      <c r="C137" s="13" t="s">
        <v>107</v>
      </c>
    </row>
    <row r="138" spans="1:3">
      <c r="A138" s="103" t="s">
        <v>245</v>
      </c>
      <c r="B138" s="103">
        <v>653</v>
      </c>
      <c r="C138" s="13" t="s">
        <v>109</v>
      </c>
    </row>
    <row r="139" spans="1:3">
      <c r="A139" s="103" t="s">
        <v>246</v>
      </c>
      <c r="B139" s="103">
        <v>675</v>
      </c>
      <c r="C139" s="13" t="s">
        <v>109</v>
      </c>
    </row>
    <row r="140" spans="1:3">
      <c r="A140" s="103" t="s">
        <v>247</v>
      </c>
      <c r="B140" s="103">
        <v>1434</v>
      </c>
      <c r="C140" s="13" t="s">
        <v>107</v>
      </c>
    </row>
    <row r="141" spans="1:3">
      <c r="A141" s="103" t="s">
        <v>248</v>
      </c>
      <c r="B141" s="103">
        <v>921</v>
      </c>
      <c r="C141" s="13" t="s">
        <v>109</v>
      </c>
    </row>
    <row r="142" spans="1:3">
      <c r="A142" s="103" t="s">
        <v>249</v>
      </c>
      <c r="B142" s="103">
        <v>654</v>
      </c>
      <c r="C142" s="13" t="s">
        <v>109</v>
      </c>
    </row>
    <row r="143" spans="1:3">
      <c r="A143" s="103" t="s">
        <v>250</v>
      </c>
      <c r="B143" s="103">
        <v>594</v>
      </c>
      <c r="C143" s="13" t="s">
        <v>109</v>
      </c>
    </row>
    <row r="144" spans="1:3">
      <c r="A144" s="103" t="s">
        <v>251</v>
      </c>
      <c r="B144" s="103">
        <v>509</v>
      </c>
      <c r="C144" s="13" t="s">
        <v>109</v>
      </c>
    </row>
    <row r="145" spans="1:3">
      <c r="A145" s="103" t="s">
        <v>252</v>
      </c>
      <c r="B145" s="103">
        <v>585</v>
      </c>
      <c r="C145" s="13" t="s">
        <v>109</v>
      </c>
    </row>
    <row r="146" spans="1:3">
      <c r="A146" s="103" t="s">
        <v>253</v>
      </c>
      <c r="B146" s="103">
        <v>628</v>
      </c>
      <c r="C146" s="13" t="s">
        <v>109</v>
      </c>
    </row>
    <row r="147" spans="1:3">
      <c r="A147" s="103" t="s">
        <v>254</v>
      </c>
      <c r="B147" s="103">
        <v>605</v>
      </c>
      <c r="C147" s="13" t="s">
        <v>109</v>
      </c>
    </row>
    <row r="148" spans="1:3">
      <c r="A148" s="103" t="s">
        <v>255</v>
      </c>
      <c r="B148" s="103">
        <v>744</v>
      </c>
      <c r="C148" s="13" t="s">
        <v>109</v>
      </c>
    </row>
    <row r="149" spans="1:3">
      <c r="A149" s="103" t="s">
        <v>256</v>
      </c>
      <c r="B149" s="103">
        <v>845</v>
      </c>
      <c r="C149" s="13" t="s">
        <v>109</v>
      </c>
    </row>
    <row r="150" spans="1:3">
      <c r="A150" s="103" t="s">
        <v>257</v>
      </c>
      <c r="B150" s="103">
        <v>710</v>
      </c>
      <c r="C150" s="13" t="s">
        <v>109</v>
      </c>
    </row>
    <row r="151" spans="1:3">
      <c r="A151" s="103" t="s">
        <v>258</v>
      </c>
      <c r="B151" s="103">
        <v>654</v>
      </c>
      <c r="C151" s="13" t="s">
        <v>109</v>
      </c>
    </row>
    <row r="152" spans="1:3">
      <c r="A152" s="103" t="s">
        <v>259</v>
      </c>
      <c r="B152" s="103">
        <v>760</v>
      </c>
      <c r="C152" s="13" t="s">
        <v>109</v>
      </c>
    </row>
    <row r="153" spans="1:3">
      <c r="A153" s="103" t="s">
        <v>260</v>
      </c>
      <c r="B153" s="103">
        <v>744</v>
      </c>
      <c r="C153" s="13" t="s">
        <v>109</v>
      </c>
    </row>
    <row r="154" spans="1:3">
      <c r="A154" s="103" t="s">
        <v>261</v>
      </c>
      <c r="B154" s="103">
        <v>716</v>
      </c>
      <c r="C154" s="13" t="s">
        <v>109</v>
      </c>
    </row>
    <row r="155" spans="1:3">
      <c r="A155" s="103" t="s">
        <v>262</v>
      </c>
      <c r="B155" s="103">
        <v>702</v>
      </c>
      <c r="C155" s="13" t="s">
        <v>109</v>
      </c>
    </row>
    <row r="156" spans="1:3">
      <c r="A156" s="103" t="s">
        <v>263</v>
      </c>
      <c r="B156" s="103">
        <v>1140</v>
      </c>
      <c r="C156" s="13" t="s">
        <v>107</v>
      </c>
    </row>
    <row r="157" spans="1:3">
      <c r="A157" s="103" t="s">
        <v>264</v>
      </c>
      <c r="B157" s="103">
        <v>872</v>
      </c>
      <c r="C157" s="13" t="s">
        <v>109</v>
      </c>
    </row>
    <row r="158" spans="1:3">
      <c r="A158" s="103" t="s">
        <v>265</v>
      </c>
      <c r="B158" s="103">
        <v>815</v>
      </c>
      <c r="C158" s="13" t="s">
        <v>109</v>
      </c>
    </row>
    <row r="159" spans="1:3">
      <c r="A159" s="103" t="s">
        <v>266</v>
      </c>
      <c r="B159" s="103">
        <v>615</v>
      </c>
      <c r="C159" s="13" t="s">
        <v>109</v>
      </c>
    </row>
    <row r="160" spans="1:3">
      <c r="A160" s="103" t="s">
        <v>267</v>
      </c>
      <c r="B160" s="103">
        <v>724</v>
      </c>
      <c r="C160" s="13" t="s">
        <v>109</v>
      </c>
    </row>
    <row r="161" spans="1:3">
      <c r="A161" s="103" t="s">
        <v>268</v>
      </c>
      <c r="B161" s="103">
        <v>744</v>
      </c>
      <c r="C161" s="13" t="s">
        <v>109</v>
      </c>
    </row>
    <row r="162" spans="1:3">
      <c r="A162" s="103" t="s">
        <v>269</v>
      </c>
      <c r="B162" s="103">
        <v>660</v>
      </c>
      <c r="C162" s="13" t="s">
        <v>109</v>
      </c>
    </row>
    <row r="163" spans="1:3">
      <c r="A163" s="103" t="s">
        <v>270</v>
      </c>
      <c r="B163" s="103">
        <v>718</v>
      </c>
      <c r="C163" s="13" t="s">
        <v>109</v>
      </c>
    </row>
    <row r="164" spans="1:3">
      <c r="A164" s="103" t="s">
        <v>271</v>
      </c>
      <c r="B164" s="103">
        <v>737</v>
      </c>
      <c r="C164" s="13" t="s">
        <v>109</v>
      </c>
    </row>
    <row r="165" spans="1:3">
      <c r="A165" s="103" t="s">
        <v>272</v>
      </c>
      <c r="B165" s="103">
        <v>553</v>
      </c>
      <c r="C165" s="13" t="s">
        <v>109</v>
      </c>
    </row>
    <row r="166" spans="1:3">
      <c r="A166" s="103" t="s">
        <v>273</v>
      </c>
      <c r="B166" s="103">
        <v>888</v>
      </c>
      <c r="C166" s="13" t="s">
        <v>109</v>
      </c>
    </row>
    <row r="167" spans="1:3">
      <c r="A167" s="103" t="s">
        <v>274</v>
      </c>
      <c r="B167" s="103">
        <v>864</v>
      </c>
      <c r="C167" s="13" t="s">
        <v>109</v>
      </c>
    </row>
    <row r="168" spans="1:3">
      <c r="A168" s="103" t="s">
        <v>275</v>
      </c>
      <c r="B168" s="103">
        <v>510</v>
      </c>
      <c r="C168" s="13" t="s">
        <v>109</v>
      </c>
    </row>
    <row r="169" spans="1:3">
      <c r="A169" s="103" t="s">
        <v>276</v>
      </c>
      <c r="B169" s="103">
        <v>650</v>
      </c>
      <c r="C169" s="13" t="s">
        <v>109</v>
      </c>
    </row>
    <row r="170" spans="1:3">
      <c r="A170" s="103" t="s">
        <v>277</v>
      </c>
      <c r="B170" s="103">
        <v>747</v>
      </c>
      <c r="C170" s="13" t="s">
        <v>109</v>
      </c>
    </row>
    <row r="171" spans="1:3">
      <c r="A171" s="103" t="s">
        <v>278</v>
      </c>
      <c r="B171" s="103">
        <v>546</v>
      </c>
      <c r="C171" s="13" t="s">
        <v>109</v>
      </c>
    </row>
    <row r="172" spans="1:3">
      <c r="A172" s="103" t="s">
        <v>279</v>
      </c>
      <c r="B172" s="103">
        <v>561</v>
      </c>
      <c r="C172" s="13" t="s">
        <v>109</v>
      </c>
    </row>
    <row r="173" spans="1:3">
      <c r="A173" s="103" t="s">
        <v>280</v>
      </c>
      <c r="B173" s="103">
        <v>551</v>
      </c>
      <c r="C173" s="13" t="s">
        <v>109</v>
      </c>
    </row>
    <row r="174" spans="1:3">
      <c r="A174" s="103" t="s">
        <v>281</v>
      </c>
      <c r="B174" s="103">
        <v>652</v>
      </c>
      <c r="C174" s="13" t="s">
        <v>109</v>
      </c>
    </row>
    <row r="175" spans="1:3">
      <c r="A175" s="103" t="s">
        <v>282</v>
      </c>
      <c r="B175" s="103">
        <v>595</v>
      </c>
      <c r="C175" s="13" t="s">
        <v>109</v>
      </c>
    </row>
    <row r="176" spans="1:3">
      <c r="A176" s="103" t="s">
        <v>283</v>
      </c>
      <c r="B176" s="103">
        <v>652</v>
      </c>
      <c r="C176" s="13" t="s">
        <v>109</v>
      </c>
    </row>
    <row r="177" spans="1:3">
      <c r="A177" s="103" t="s">
        <v>284</v>
      </c>
      <c r="B177" s="103">
        <v>675</v>
      </c>
      <c r="C177" s="13" t="s">
        <v>109</v>
      </c>
    </row>
    <row r="178" spans="1:3">
      <c r="A178" s="103" t="s">
        <v>285</v>
      </c>
      <c r="B178" s="103">
        <v>756</v>
      </c>
      <c r="C178" s="13" t="s">
        <v>109</v>
      </c>
    </row>
    <row r="179" spans="1:3">
      <c r="A179" s="103" t="s">
        <v>286</v>
      </c>
      <c r="B179" s="103">
        <v>650</v>
      </c>
      <c r="C179" s="13" t="s">
        <v>109</v>
      </c>
    </row>
    <row r="180" spans="1:3">
      <c r="A180" s="103" t="s">
        <v>287</v>
      </c>
      <c r="B180" s="103">
        <v>1066</v>
      </c>
      <c r="C180" s="13" t="s">
        <v>107</v>
      </c>
    </row>
    <row r="181" spans="1:3">
      <c r="A181" s="103" t="s">
        <v>288</v>
      </c>
      <c r="B181" s="103">
        <v>1104</v>
      </c>
      <c r="C181" s="13" t="s">
        <v>107</v>
      </c>
    </row>
  </sheetData>
  <sheetProtection algorithmName="SHA-512" hashValue="VyBFzcKxf3iqwqrwqr8ly6KO70c5nPG3fbllwHoJ1/DTIi6acSfHZILkf1OO16otM7PUVagevsyUnWKL4eLhcQ==" saltValue="9tv9m4qBFp2FI75EurfZh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workbookViewId="0">
      <selection activeCell="B25" sqref="B25"/>
    </sheetView>
  </sheetViews>
  <sheetFormatPr baseColWidth="10" defaultColWidth="11.42578125" defaultRowHeight="15"/>
  <cols>
    <col min="1" max="1" width="41.28515625" customWidth="1"/>
    <col min="2" max="2" width="34.7109375" customWidth="1"/>
  </cols>
  <sheetData>
    <row r="1" spans="1:2" ht="24" customHeight="1">
      <c r="A1" s="234" t="s">
        <v>289</v>
      </c>
      <c r="B1" s="235"/>
    </row>
    <row r="2" spans="1:2" ht="15" customHeight="1">
      <c r="A2" s="4" t="s">
        <v>290</v>
      </c>
      <c r="B2" s="4" t="s">
        <v>291</v>
      </c>
    </row>
    <row r="3" spans="1:2" ht="15" customHeight="1">
      <c r="A3" s="5" t="s">
        <v>9</v>
      </c>
      <c r="B3" s="6">
        <v>0</v>
      </c>
    </row>
    <row r="4" spans="1:2" ht="15" customHeight="1">
      <c r="A4" s="5" t="s">
        <v>292</v>
      </c>
      <c r="B4" s="7"/>
    </row>
    <row r="5" spans="1:2" ht="15" customHeight="1">
      <c r="A5" s="8" t="s">
        <v>293</v>
      </c>
      <c r="B5" s="9">
        <v>1.7999999999999999E-2</v>
      </c>
    </row>
    <row r="6" spans="1:2" ht="15" customHeight="1">
      <c r="A6" s="10" t="s">
        <v>294</v>
      </c>
      <c r="B6" s="11">
        <v>1.7999999999999999E-2</v>
      </c>
    </row>
    <row r="7" spans="1:2" ht="15" customHeight="1">
      <c r="A7" s="8" t="s">
        <v>295</v>
      </c>
      <c r="B7" s="9">
        <v>0.47199999999999998</v>
      </c>
    </row>
    <row r="8" spans="1:2" ht="15" customHeight="1">
      <c r="A8" s="8" t="s">
        <v>296</v>
      </c>
      <c r="B8" s="9">
        <v>0.311</v>
      </c>
    </row>
    <row r="9" spans="1:2" ht="15" customHeight="1">
      <c r="A9" s="8" t="s">
        <v>297</v>
      </c>
      <c r="B9" s="9">
        <v>0.254</v>
      </c>
    </row>
    <row r="10" spans="1:2" ht="15" customHeight="1">
      <c r="A10" s="8" t="s">
        <v>298</v>
      </c>
      <c r="B10" s="9">
        <v>0.252</v>
      </c>
    </row>
    <row r="12" spans="1:2">
      <c r="A12" s="12" t="s">
        <v>299</v>
      </c>
    </row>
    <row r="13" spans="1:2">
      <c r="A13" s="13" t="s">
        <v>9</v>
      </c>
    </row>
    <row r="14" spans="1:2">
      <c r="A14" s="14" t="s">
        <v>300</v>
      </c>
    </row>
    <row r="15" spans="1:2">
      <c r="A15" s="14" t="s">
        <v>301</v>
      </c>
    </row>
    <row r="16" spans="1:2">
      <c r="A16" s="14" t="s">
        <v>302</v>
      </c>
    </row>
    <row r="17" spans="1:1">
      <c r="A17" s="14" t="s">
        <v>303</v>
      </c>
    </row>
    <row r="18" spans="1:1">
      <c r="A18" s="14" t="s">
        <v>304</v>
      </c>
    </row>
    <row r="19" spans="1:1">
      <c r="A19" s="14" t="s">
        <v>305</v>
      </c>
    </row>
    <row r="20" spans="1:1">
      <c r="A20" s="15" t="s">
        <v>306</v>
      </c>
    </row>
    <row r="22" spans="1:1">
      <c r="A22" s="12" t="s">
        <v>307</v>
      </c>
    </row>
    <row r="23" spans="1:1">
      <c r="A23" s="13" t="s">
        <v>9</v>
      </c>
    </row>
    <row r="24" spans="1:1">
      <c r="A24" s="16" t="s">
        <v>308</v>
      </c>
    </row>
    <row r="25" spans="1:1">
      <c r="A25" s="15" t="s">
        <v>309</v>
      </c>
    </row>
    <row r="27" spans="1:1">
      <c r="A27" s="12" t="s">
        <v>33</v>
      </c>
    </row>
    <row r="28" spans="1:1">
      <c r="A28" s="13" t="s">
        <v>9</v>
      </c>
    </row>
    <row r="29" spans="1:1">
      <c r="A29" s="16" t="s">
        <v>302</v>
      </c>
    </row>
    <row r="30" spans="1:1">
      <c r="A30" s="14" t="s">
        <v>303</v>
      </c>
    </row>
    <row r="31" spans="1:1">
      <c r="A31" s="15" t="s">
        <v>304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HOJA DE COMPROBACIÓN</vt:lpstr>
      <vt:lpstr>OTROS DATOS</vt:lpstr>
      <vt:lpstr>Zona_climatica</vt:lpstr>
      <vt:lpstr>Ayuda</vt:lpstr>
      <vt:lpstr>'HOJA DE COMPROBACIÓN'!Área_de_impresión</vt:lpstr>
      <vt:lpstr>'OTROS DATOS'!Área_de_impresión</vt:lpstr>
    </vt:vector>
  </TitlesOfParts>
  <Manager/>
  <Company>Comunidad de Madrid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</dc:creator>
  <cp:keywords/>
  <dc:description/>
  <cp:lastModifiedBy>Jorge</cp:lastModifiedBy>
  <cp:revision/>
  <dcterms:created xsi:type="dcterms:W3CDTF">2022-03-01T10:16:11Z</dcterms:created>
  <dcterms:modified xsi:type="dcterms:W3CDTF">2022-09-01T06:21:02Z</dcterms:modified>
  <cp:category/>
  <cp:contentStatus/>
</cp:coreProperties>
</file>